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\Downloads\"/>
    </mc:Choice>
  </mc:AlternateContent>
  <xr:revisionPtr revIDLastSave="0" documentId="13_ncr:1_{65E260BA-2CAC-4AC9-841B-7520A6CA1CE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  <sheet name="GT_Custom" sheetId="4" state="hidden" r:id="rId2"/>
    <sheet name="D%$&amp;01_DevSheet" sheetId="5" state="veryHidden" r:id="rId3"/>
    <sheet name="Sheet2" sheetId="6" r:id="rId4"/>
    <sheet name="Sheet3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5" l="1"/>
  <c r="AS6" i="5"/>
  <c r="AT6" i="5"/>
  <c r="AU6" i="5"/>
  <c r="AV6" i="5"/>
  <c r="AW6" i="5"/>
  <c r="AX6" i="5"/>
  <c r="AY6" i="5"/>
  <c r="AZ6" i="5"/>
  <c r="BA6" i="5"/>
  <c r="BB6" i="5"/>
  <c r="BC6" i="5"/>
  <c r="AJ6" i="5"/>
  <c r="AK6" i="5"/>
  <c r="AL6" i="5"/>
  <c r="AM6" i="5"/>
  <c r="AN6" i="5"/>
  <c r="AO6" i="5"/>
  <c r="AP6" i="5"/>
  <c r="AQ6" i="5"/>
  <c r="Z6" i="5"/>
  <c r="AA6" i="5"/>
  <c r="AB6" i="5"/>
  <c r="AC6" i="5"/>
  <c r="AD6" i="5"/>
  <c r="AE6" i="5"/>
  <c r="AF6" i="5"/>
  <c r="AG6" i="5"/>
  <c r="AH6" i="5"/>
  <c r="AI6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</calcChain>
</file>

<file path=xl/sharedStrings.xml><?xml version="1.0" encoding="utf-8"?>
<sst xmlns="http://schemas.openxmlformats.org/spreadsheetml/2006/main" count="40" uniqueCount="40">
  <si>
    <t>Category</t>
  </si>
  <si>
    <t>Action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</si>
  <si>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</si>
  <si>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</si>
  <si>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</si>
  <si>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</si>
  <si>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</si>
  <si>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</si>
  <si>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</si>
  <si>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</si>
  <si>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</si>
  <si>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</si>
  <si>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</si>
  <si>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</si>
  <si>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</si>
  <si>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</si>
  <si>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</si>
  <si>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</si>
  <si>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D%$&amp;01_f52848b0d4374974b4f0be04dc959338</t>
  </si>
  <si>
    <t>Shaohan Cai_7015_Grant Thornton International_Windows (32-bit) NT 6.01_GT15-1777_Shaohan Cai$$$02122015</t>
  </si>
  <si>
    <t>"?7[!1306"</t>
  </si>
  <si>
    <t>Comments</t>
  </si>
  <si>
    <t>Name of Category to be tracked, e.g. Form, Email, Dropdown, etc.</t>
  </si>
  <si>
    <t>Label to be collected, e.g. [Name of form submitted], [Email address clicked]</t>
  </si>
  <si>
    <t>e.g. Please track on pages in the /News/ section OR Please track the entire website.</t>
  </si>
  <si>
    <t xml:space="preserve">Please attach a screenshot indicating the event to be tracked. </t>
  </si>
  <si>
    <t>Name of Action to be tracked, e.g. Submit, Click, Open,</t>
  </si>
  <si>
    <t>Any additional comments, e.g. If applicable provide the reason you'd like to track this interaction.</t>
  </si>
  <si>
    <t>e.g. Form</t>
  </si>
  <si>
    <t>e.g. Submit</t>
  </si>
  <si>
    <t>e.g. [Form Title]</t>
  </si>
  <si>
    <t>e.g. The /myforms/ folder only</t>
  </si>
  <si>
    <t xml:space="preserve">Label </t>
  </si>
  <si>
    <t>URL example</t>
  </si>
  <si>
    <t>Screenshot</t>
  </si>
  <si>
    <t>e.g. I need to know how many website visitors sumbit a contact form</t>
  </si>
  <si>
    <r>
      <t>Please enter the details for</t>
    </r>
    <r>
      <rPr>
        <b/>
        <u/>
        <sz val="16"/>
        <color theme="5" tint="-0.499984740745262"/>
        <rFont val="Calibri"/>
        <family val="2"/>
        <scheme val="minor"/>
      </rPr>
      <t xml:space="preserve"> up to 5 events</t>
    </r>
    <r>
      <rPr>
        <b/>
        <sz val="16"/>
        <color theme="5" tint="-0.499984740745262"/>
        <rFont val="Calibri"/>
        <family val="2"/>
        <scheme val="minor"/>
      </rPr>
      <t xml:space="preserve"> below the examples and send the completed Event Tracking spreadsheet to support@siteimprove.com</t>
    </r>
  </si>
  <si>
    <t>Event Number</t>
  </si>
  <si>
    <t>NOTE: If you need tracking on more than 5 events, please add the next 5 in a separate spreadsheet and support ticket.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</si>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</sst>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u/>
      <sz val="16"/>
      <color theme="5" tint="-0.499984740745262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applyFill="1" applyAlignment="1">
      <alignment wrapText="1"/>
    </xf>
    <xf numFmtId="0" fontId="2" fillId="0" borderId="0" xfId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1" fillId="4" borderId="2" xfId="0" applyFont="1" applyFill="1" applyBorder="1"/>
    <xf numFmtId="0" fontId="7" fillId="4" borderId="3" xfId="0" applyFont="1" applyFill="1" applyBorder="1" applyAlignment="1">
      <alignment vertical="top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/>
    <xf numFmtId="49" fontId="8" fillId="2" borderId="3" xfId="2" applyNumberFormat="1" applyFont="1" applyBorder="1" applyAlignment="1">
      <alignment wrapText="1"/>
    </xf>
    <xf numFmtId="49" fontId="8" fillId="2" borderId="3" xfId="2" applyNumberFormat="1" applyFont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1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4" borderId="7" xfId="0" applyFont="1" applyFill="1" applyBorder="1"/>
    <xf numFmtId="0" fontId="7" fillId="4" borderId="8" xfId="0" applyFont="1" applyFill="1" applyBorder="1"/>
    <xf numFmtId="49" fontId="8" fillId="2" borderId="7" xfId="2" applyNumberFormat="1" applyFont="1" applyBorder="1" applyAlignment="1">
      <alignment wrapText="1"/>
    </xf>
    <xf numFmtId="49" fontId="8" fillId="2" borderId="8" xfId="2" applyNumberFormat="1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49" fontId="10" fillId="5" borderId="4" xfId="3" applyNumberFormat="1" applyFont="1" applyFill="1" applyBorder="1" applyAlignment="1">
      <alignment horizontal="center" wrapText="1"/>
    </xf>
    <xf numFmtId="49" fontId="10" fillId="5" borderId="5" xfId="3" applyNumberFormat="1" applyFont="1" applyFill="1" applyBorder="1" applyAlignment="1">
      <alignment horizontal="center" wrapText="1"/>
    </xf>
    <xf numFmtId="49" fontId="10" fillId="5" borderId="6" xfId="3" applyNumberFormat="1" applyFont="1" applyFill="1" applyBorder="1" applyAlignment="1">
      <alignment horizontal="center" wrapText="1"/>
    </xf>
    <xf numFmtId="49" fontId="10" fillId="5" borderId="9" xfId="3" applyNumberFormat="1" applyFont="1" applyFill="1" applyBorder="1" applyAlignment="1">
      <alignment horizontal="center" wrapText="1"/>
    </xf>
    <xf numFmtId="49" fontId="10" fillId="5" borderId="10" xfId="3" applyNumberFormat="1" applyFont="1" applyFill="1" applyBorder="1" applyAlignment="1">
      <alignment horizontal="center" wrapText="1"/>
    </xf>
    <xf numFmtId="49" fontId="10" fillId="5" borderId="11" xfId="3" applyNumberFormat="1" applyFont="1" applyFill="1" applyBorder="1" applyAlignment="1">
      <alignment horizontal="center" wrapText="1"/>
    </xf>
  </cellXfs>
  <cellStyles count="4">
    <cellStyle name="Good" xfId="2" builtinId="26"/>
    <cellStyle name="Hyperlink" xfId="1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93458</xdr:colOff>
      <xdr:row>3</xdr:row>
      <xdr:rowOff>37428</xdr:rowOff>
    </xdr:from>
    <xdr:to>
      <xdr:col>5</xdr:col>
      <xdr:colOff>4112560</xdr:colOff>
      <xdr:row>3</xdr:row>
      <xdr:rowOff>1636060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4AD1C03-F9DF-4D5D-A113-ECA4B297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7340" y="1348516"/>
          <a:ext cx="4019102" cy="1598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513220</xdr:colOff>
      <xdr:row>25</xdr:row>
      <xdr:rowOff>170834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7620" cy="4933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152400</xdr:rowOff>
    </xdr:from>
    <xdr:to>
      <xdr:col>16</xdr:col>
      <xdr:colOff>141653</xdr:colOff>
      <xdr:row>14</xdr:row>
      <xdr:rowOff>47353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33400"/>
          <a:ext cx="9780953" cy="21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zoomScale="85" zoomScaleNormal="85" workbookViewId="0">
      <pane ySplit="2" topLeftCell="A3" activePane="bottomLeft" state="frozen"/>
      <selection pane="bottomLeft" activeCell="G4" sqref="G4"/>
    </sheetView>
  </sheetViews>
  <sheetFormatPr defaultColWidth="8.88671875" defaultRowHeight="14.4" x14ac:dyDescent="0.3"/>
  <cols>
    <col min="1" max="1" width="13.21875" style="1" customWidth="1"/>
    <col min="2" max="2" width="25.5546875" style="1" customWidth="1"/>
    <col min="3" max="3" width="26.109375" style="1" customWidth="1"/>
    <col min="4" max="4" width="36.5546875" style="1" customWidth="1"/>
    <col min="5" max="5" width="50.88671875" style="1" customWidth="1"/>
    <col min="6" max="6" width="75.88671875" style="1" customWidth="1"/>
    <col min="7" max="7" width="54" style="1" customWidth="1"/>
    <col min="8" max="16384" width="8.88671875" style="1"/>
  </cols>
  <sheetData>
    <row r="1" spans="1:29" s="3" customFormat="1" ht="21" customHeight="1" thickBot="1" x14ac:dyDescent="0.45">
      <c r="A1" s="30" t="s">
        <v>36</v>
      </c>
      <c r="B1" s="31"/>
      <c r="C1" s="31"/>
      <c r="D1" s="31"/>
      <c r="E1" s="31"/>
      <c r="F1" s="31"/>
      <c r="G1" s="32"/>
    </row>
    <row r="2" spans="1:29" s="7" customFormat="1" ht="18.600000000000001" thickBot="1" x14ac:dyDescent="0.4">
      <c r="A2" s="21"/>
      <c r="B2" s="8" t="s">
        <v>0</v>
      </c>
      <c r="C2" s="8" t="s">
        <v>1</v>
      </c>
      <c r="D2" s="9" t="s">
        <v>32</v>
      </c>
      <c r="E2" s="10" t="s">
        <v>33</v>
      </c>
      <c r="F2" s="11" t="s">
        <v>34</v>
      </c>
      <c r="G2" s="22" t="s">
        <v>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3.75" customHeight="1" x14ac:dyDescent="0.35">
      <c r="A3" s="23" t="s">
        <v>37</v>
      </c>
      <c r="B3" s="12" t="s">
        <v>22</v>
      </c>
      <c r="C3" s="12" t="s">
        <v>26</v>
      </c>
      <c r="D3" s="12" t="s">
        <v>23</v>
      </c>
      <c r="E3" s="12" t="s">
        <v>24</v>
      </c>
      <c r="F3" s="13" t="s">
        <v>25</v>
      </c>
      <c r="G3" s="24" t="s">
        <v>27</v>
      </c>
    </row>
    <row r="4" spans="1:29" ht="133.19999999999999" customHeight="1" x14ac:dyDescent="0.35">
      <c r="A4" s="14" t="s">
        <v>39</v>
      </c>
      <c r="B4" s="14" t="s">
        <v>28</v>
      </c>
      <c r="C4" s="15" t="s">
        <v>29</v>
      </c>
      <c r="D4" s="15" t="s">
        <v>30</v>
      </c>
      <c r="E4" s="15" t="s">
        <v>31</v>
      </c>
      <c r="F4" s="16"/>
      <c r="G4" s="26" t="s">
        <v>35</v>
      </c>
    </row>
    <row r="5" spans="1:29" ht="129.75" customHeight="1" x14ac:dyDescent="0.3">
      <c r="A5" s="25">
        <v>1</v>
      </c>
      <c r="B5" s="20"/>
      <c r="C5" s="20"/>
      <c r="D5" s="20"/>
      <c r="E5" s="20"/>
      <c r="F5" s="20"/>
      <c r="G5" s="29"/>
    </row>
    <row r="6" spans="1:29" s="3" customFormat="1" ht="171.75" customHeight="1" x14ac:dyDescent="0.3">
      <c r="A6" s="27">
        <v>2</v>
      </c>
      <c r="B6" s="17"/>
      <c r="C6" s="17"/>
      <c r="D6" s="17"/>
      <c r="E6" s="18"/>
      <c r="F6" s="19"/>
      <c r="G6" s="28"/>
    </row>
    <row r="7" spans="1:29" s="3" customFormat="1" ht="169.5" customHeight="1" x14ac:dyDescent="0.3">
      <c r="A7" s="27">
        <v>3</v>
      </c>
      <c r="B7" s="17"/>
      <c r="C7" s="17"/>
      <c r="D7" s="17"/>
      <c r="E7" s="18"/>
      <c r="F7" s="19"/>
      <c r="G7" s="28"/>
    </row>
    <row r="8" spans="1:29" s="3" customFormat="1" ht="165.75" customHeight="1" x14ac:dyDescent="0.3">
      <c r="A8" s="27">
        <v>4</v>
      </c>
      <c r="B8" s="17"/>
      <c r="C8" s="17"/>
      <c r="D8" s="17"/>
      <c r="E8" s="18"/>
      <c r="F8" s="19"/>
      <c r="G8" s="28"/>
    </row>
    <row r="9" spans="1:29" ht="189.75" customHeight="1" x14ac:dyDescent="0.3">
      <c r="A9" s="25">
        <v>5</v>
      </c>
      <c r="B9" s="17"/>
      <c r="C9" s="17"/>
      <c r="D9" s="20"/>
      <c r="E9" s="18"/>
      <c r="F9" s="19"/>
      <c r="G9" s="29"/>
    </row>
    <row r="10" spans="1:29" ht="27.6" customHeight="1" thickBot="1" x14ac:dyDescent="0.45">
      <c r="A10" s="33" t="s">
        <v>38</v>
      </c>
      <c r="B10" s="34"/>
      <c r="C10" s="34"/>
      <c r="D10" s="34"/>
      <c r="E10" s="34"/>
      <c r="F10" s="34"/>
      <c r="G10" s="35"/>
    </row>
    <row r="11" spans="1:29" x14ac:dyDescent="0.3">
      <c r="E11" s="5"/>
      <c r="F11" s="6"/>
    </row>
    <row r="12" spans="1:29" x14ac:dyDescent="0.3">
      <c r="E12" s="2"/>
      <c r="F12" s="6"/>
    </row>
    <row r="13" spans="1:29" s="3" customFormat="1" x14ac:dyDescent="0.3">
      <c r="E13" s="4"/>
      <c r="F13" s="6"/>
    </row>
    <row r="14" spans="1:29" s="3" customFormat="1" x14ac:dyDescent="0.3">
      <c r="E14" s="5"/>
      <c r="F14" s="6"/>
    </row>
    <row r="15" spans="1:29" x14ac:dyDescent="0.3">
      <c r="E15" s="2"/>
      <c r="F15" s="6"/>
    </row>
    <row r="16" spans="1:29" x14ac:dyDescent="0.3">
      <c r="E16" s="2"/>
      <c r="F16" s="2"/>
    </row>
    <row r="17" spans="5:6" s="3" customFormat="1" x14ac:dyDescent="0.3">
      <c r="E17" s="4"/>
      <c r="F17" s="4"/>
    </row>
    <row r="18" spans="5:6" s="3" customFormat="1" x14ac:dyDescent="0.3">
      <c r="E18" s="4"/>
      <c r="F18" s="4"/>
    </row>
    <row r="19" spans="5:6" s="3" customFormat="1" x14ac:dyDescent="0.3">
      <c r="E19" s="4"/>
      <c r="F19" s="4"/>
    </row>
    <row r="20" spans="5:6" s="3" customFormat="1" ht="40.5" customHeight="1" x14ac:dyDescent="0.3">
      <c r="E20" s="4"/>
    </row>
    <row r="21" spans="5:6" s="3" customFormat="1" x14ac:dyDescent="0.3"/>
    <row r="22" spans="5:6" s="3" customFormat="1" x14ac:dyDescent="0.3"/>
  </sheetData>
  <mergeCells count="2">
    <mergeCell ref="A1:G1"/>
    <mergeCell ref="A10:G10"/>
  </mergeCells>
  <pageMargins left="0.7" right="0.7" top="0.75" bottom="0.75" header="0.3" footer="0.3"/>
  <pageSetup paperSize="9" orientation="portrait" r:id="rId1"/>
  <customProperties>
    <customPr name="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4.4" x14ac:dyDescent="0.3"/>
  <sheetData>
    <row r="1" spans="1:2" x14ac:dyDescent="0.3">
      <c r="A1" t="s">
        <v>2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6</v>
      </c>
      <c r="B3" t="s">
        <v>7</v>
      </c>
    </row>
    <row r="4" spans="1:2" x14ac:dyDescent="0.3">
      <c r="A4" t="s">
        <v>8</v>
      </c>
      <c r="B4" t="s">
        <v>9</v>
      </c>
    </row>
    <row r="5" spans="1:2" x14ac:dyDescent="0.3">
      <c r="A5" t="s">
        <v>10</v>
      </c>
      <c r="B5" t="s">
        <v>11</v>
      </c>
    </row>
    <row r="6" spans="1:2" x14ac:dyDescent="0.3">
      <c r="A6" t="s">
        <v>12</v>
      </c>
      <c r="B6" t="s">
        <v>13</v>
      </c>
    </row>
    <row r="7" spans="1:2" x14ac:dyDescent="0.3">
      <c r="A7" t="s">
        <v>14</v>
      </c>
      <c r="B7" t="s">
        <v>15</v>
      </c>
    </row>
    <row r="8" spans="1:2" x14ac:dyDescent="0.3">
      <c r="A8" t="s">
        <v>16</v>
      </c>
      <c r="B8" t="s">
        <v>17</v>
      </c>
    </row>
  </sheetData>
  <pageMargins left="0.7" right="0.7" top="0.75" bottom="0.75" header="0.3" footer="0.3"/>
  <customProperties>
    <customPr name="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"/>
  <sheetViews>
    <sheetView workbookViewId="0"/>
  </sheetViews>
  <sheetFormatPr defaultRowHeight="14.4" x14ac:dyDescent="0.3"/>
  <sheetData>
    <row r="1" spans="1:256" x14ac:dyDescent="0.3">
      <c r="A1" t="s">
        <v>18</v>
      </c>
      <c r="F1" t="e">
        <f>Sheet1!B:B*"?7[!%"</f>
        <v>#VALUE!</v>
      </c>
      <c r="G1" t="e">
        <f>Sheet1!C:C*"?7[!&amp;"</f>
        <v>#VALUE!</v>
      </c>
      <c r="H1" t="e">
        <f>Sheet1!#REF!*"?7[!'"</f>
        <v>#REF!</v>
      </c>
      <c r="I1" t="e">
        <f>Sheet1!D:D*"?7[!("</f>
        <v>#VALUE!</v>
      </c>
      <c r="J1" t="e">
        <f>Sheet1!E:E*"?7[!)"</f>
        <v>#VALUE!</v>
      </c>
      <c r="K1" t="e">
        <f>Sheet1!#REF!*"?7[!."</f>
        <v>#REF!</v>
      </c>
      <c r="L1" t="e">
        <f>Sheet1!F:F*"?7[!/"</f>
        <v>#VALUE!</v>
      </c>
      <c r="M1" t="e">
        <f>Sheet1!G:G*"?7[!0"</f>
        <v>#VALUE!</v>
      </c>
      <c r="N1" t="e">
        <f>Sheet1!H:H*"?7[!1"</f>
        <v>#VALUE!</v>
      </c>
      <c r="O1" t="e">
        <f>Sheet1!I:I*"?7[!2"</f>
        <v>#VALUE!</v>
      </c>
      <c r="P1" t="e">
        <f>Sheet1!J:J*"?7[!3"</f>
        <v>#VALUE!</v>
      </c>
      <c r="Q1" t="e">
        <f>Sheet1!K:K*"?7[!4"</f>
        <v>#VALUE!</v>
      </c>
      <c r="R1" t="e">
        <f>Sheet1!L:L*"?7[!5"</f>
        <v>#VALUE!</v>
      </c>
      <c r="S1" t="e">
        <f>Sheet1!M:M*"?7[!6"</f>
        <v>#VALUE!</v>
      </c>
      <c r="T1" t="e">
        <f>Sheet1!N:N*"?7[!7"</f>
        <v>#VALUE!</v>
      </c>
      <c r="U1" t="e">
        <f>Sheet1!O:O*"?7[!8"</f>
        <v>#VALUE!</v>
      </c>
      <c r="V1" t="e">
        <f>Sheet1!P:P*"?7[!9"</f>
        <v>#VALUE!</v>
      </c>
      <c r="W1" t="e">
        <f>Sheet1!Q:Q*"?7[!:"</f>
        <v>#VALUE!</v>
      </c>
      <c r="X1" t="e">
        <f>Sheet1!R:R*"?7[!;"</f>
        <v>#VALUE!</v>
      </c>
      <c r="Y1" t="e">
        <f>Sheet1!S:S*"?7[!&lt;"</f>
        <v>#VALUE!</v>
      </c>
      <c r="Z1" t="e">
        <f>Sheet1!T:T*"?7[!="</f>
        <v>#VALUE!</v>
      </c>
      <c r="AA1" t="e">
        <f>Sheet1!U:U*"?7[!&gt;"</f>
        <v>#VALUE!</v>
      </c>
      <c r="AB1" t="e">
        <f>Sheet1!V:V*"?7[!?"</f>
        <v>#VALUE!</v>
      </c>
      <c r="AC1" t="e">
        <f>Sheet1!W:W*"?7[!@"</f>
        <v>#VALUE!</v>
      </c>
      <c r="AD1" t="e">
        <f>Sheet1!X:X*"?7[!A"</f>
        <v>#VALUE!</v>
      </c>
      <c r="AE1" t="e">
        <f>Sheet1!Y:Y*"?7[!B"</f>
        <v>#VALUE!</v>
      </c>
      <c r="AF1" t="e">
        <f>Sheet1!Z:Z*"?7[!C"</f>
        <v>#VALUE!</v>
      </c>
      <c r="AG1" t="e">
        <f>Sheet1!AA:AA*"?7[!D"</f>
        <v>#VALUE!</v>
      </c>
      <c r="AH1" t="e">
        <f>Sheet1!AB:AB*"?7[!E"</f>
        <v>#VALUE!</v>
      </c>
      <c r="AI1" t="e">
        <f>Sheet1!AC:AC*"?7[!F"</f>
        <v>#VALUE!</v>
      </c>
      <c r="AJ1" t="e">
        <f>Sheet1!AD:AD*"?7[!G"</f>
        <v>#VALUE!</v>
      </c>
      <c r="AK1" t="e">
        <f>Sheet1!AE:AE*"?7[!H"</f>
        <v>#VALUE!</v>
      </c>
      <c r="AL1" t="e">
        <f>Sheet1!AF:AF*"?7[!I"</f>
        <v>#VALUE!</v>
      </c>
      <c r="AM1" t="e">
        <f>Sheet1!AG:AG*"?7[!J"</f>
        <v>#VALUE!</v>
      </c>
      <c r="AN1" t="e">
        <f>Sheet1!AH:AH*"?7[!K"</f>
        <v>#VALUE!</v>
      </c>
      <c r="AO1" t="e">
        <f>Sheet1!AI:AI*"?7[!L"</f>
        <v>#VALUE!</v>
      </c>
      <c r="AP1" t="e">
        <f>Sheet1!AJ:AJ*"?7[!M"</f>
        <v>#VALUE!</v>
      </c>
      <c r="AQ1" t="e">
        <f>Sheet1!AK:AK*"?7[!N"</f>
        <v>#VALUE!</v>
      </c>
      <c r="AR1" t="e">
        <f>Sheet1!AL:AL*"?7[!O"</f>
        <v>#VALUE!</v>
      </c>
      <c r="AS1" t="e">
        <f>Sheet1!AM:AM*"?7[!P"</f>
        <v>#VALUE!</v>
      </c>
      <c r="AT1" t="e">
        <f>Sheet1!AN:AN*"?7[!Q"</f>
        <v>#VALUE!</v>
      </c>
      <c r="AU1" t="e">
        <f>Sheet1!AO:AO*"?7[!R"</f>
        <v>#VALUE!</v>
      </c>
      <c r="AV1" t="e">
        <f>Sheet1!AP:AP*"?7[!S"</f>
        <v>#VALUE!</v>
      </c>
      <c r="AW1" t="e">
        <f>Sheet1!AQ:AQ*"?7[!T"</f>
        <v>#VALUE!</v>
      </c>
      <c r="AX1" t="e">
        <f>Sheet1!AR:AR*"?7[!U"</f>
        <v>#VALUE!</v>
      </c>
      <c r="AY1" t="e">
        <f>Sheet1!AS:AS*"?7[!V"</f>
        <v>#VALUE!</v>
      </c>
      <c r="AZ1" t="e">
        <f>Sheet1!AT:AT*"?7[!W"</f>
        <v>#VALUE!</v>
      </c>
      <c r="BA1" t="e">
        <f>Sheet1!AU:AU*"?7[!X"</f>
        <v>#VALUE!</v>
      </c>
      <c r="BB1" t="e">
        <f>Sheet1!AV:AV*"?7[!Y"</f>
        <v>#VALUE!</v>
      </c>
      <c r="BC1" t="e">
        <f>Sheet1!AW:AW*"?7[!Z"</f>
        <v>#VALUE!</v>
      </c>
      <c r="BD1" t="e">
        <f>Sheet1!AX:AX*"?7[!["</f>
        <v>#VALUE!</v>
      </c>
      <c r="BE1" t="e">
        <f>Sheet1!AY:AY*"?7[!\"</f>
        <v>#VALUE!</v>
      </c>
      <c r="BF1" t="e">
        <f>Sheet1!AZ:AZ*"?7[!]"</f>
        <v>#VALUE!</v>
      </c>
      <c r="BG1" t="e">
        <f>Sheet1!BA:BA*"?7[!^"</f>
        <v>#VALUE!</v>
      </c>
      <c r="BH1" t="e">
        <f>Sheet1!BB:BB*"?7[!_"</f>
        <v>#VALUE!</v>
      </c>
      <c r="BI1" t="e">
        <f>Sheet1!BC:BC*"?7[!`"</f>
        <v>#VALUE!</v>
      </c>
      <c r="BJ1" t="e">
        <f>Sheet1!BD:BD*"?7[!a"</f>
        <v>#VALUE!</v>
      </c>
      <c r="BK1" t="e">
        <f>Sheet1!#REF!-"?7[!b"</f>
        <v>#REF!</v>
      </c>
      <c r="BL1" t="e">
        <f>Sheet1!#REF!-"?7[!c"</f>
        <v>#REF!</v>
      </c>
      <c r="BM1" t="e">
        <f>Sheet1!#REF!-"?7[!d"</f>
        <v>#REF!</v>
      </c>
      <c r="BN1" t="e">
        <f>Sheet1!#REF!-"?7[!e"</f>
        <v>#REF!</v>
      </c>
      <c r="BO1" t="e">
        <f>Sheet1!#REF!-"?7[!f"</f>
        <v>#REF!</v>
      </c>
      <c r="BP1" t="e">
        <f>Sheet1!#REF!-"?7[!g"</f>
        <v>#REF!</v>
      </c>
      <c r="BQ1" t="e">
        <f>Sheet1!#REF!-"?7[!h"</f>
        <v>#REF!</v>
      </c>
      <c r="BR1" t="e">
        <f>Sheet1!1:1-"?7[!i"</f>
        <v>#VALUE!</v>
      </c>
      <c r="BS1" t="e">
        <f>Sheet1!#REF!-"?7[!j"</f>
        <v>#REF!</v>
      </c>
      <c r="BT1" t="e">
        <f>Sheet1!#REF!-"?7[!k"</f>
        <v>#REF!</v>
      </c>
      <c r="BU1" t="e">
        <f>Sheet1!7:7-"?7[!l"</f>
        <v>#VALUE!</v>
      </c>
      <c r="BV1" t="e">
        <f>Sheet1!#REF!-"?7[!m"</f>
        <v>#REF!</v>
      </c>
      <c r="BW1" t="e">
        <f>Sheet1!#REF!-"?7[!n"</f>
        <v>#REF!</v>
      </c>
      <c r="BX1" t="e">
        <f>Sheet1!#REF!-"?7[!o"</f>
        <v>#REF!</v>
      </c>
      <c r="BY1" t="e">
        <f>Sheet1!#REF!-"?7[!p"</f>
        <v>#REF!</v>
      </c>
      <c r="BZ1" t="e">
        <f>Sheet1!#REF!-"?7[!q"</f>
        <v>#REF!</v>
      </c>
      <c r="CA1" t="e">
        <f>Sheet1!8:8-"?7[!r"</f>
        <v>#VALUE!</v>
      </c>
      <c r="CB1" t="e">
        <f>Sheet1!9:9-"?7[!s"</f>
        <v>#VALUE!</v>
      </c>
      <c r="CC1" t="e">
        <f>Sheet1!10:10-"?7[!t"</f>
        <v>#VALUE!</v>
      </c>
      <c r="CD1" t="e">
        <f>_xlfn.SINGLE(Sheet1!#REF!)-"?7[!u"</f>
        <v>#REF!</v>
      </c>
      <c r="CE1" t="e">
        <f>_xlfn.SINGLE(Sheet1!#REF!)-"?7[!v"</f>
        <v>#REF!</v>
      </c>
      <c r="CF1" t="e">
        <f>Sheet1!11:11-"?7[!w"</f>
        <v>#VALUE!</v>
      </c>
      <c r="CG1" t="e">
        <f>Sheet1!12:12-"?7[!x"</f>
        <v>#VALUE!</v>
      </c>
      <c r="CH1" t="e">
        <f>Sheet1!13:13-"?7[!y"</f>
        <v>#VALUE!</v>
      </c>
      <c r="CI1" t="e">
        <f>Sheet1!#REF!-"?7[!z"</f>
        <v>#REF!</v>
      </c>
      <c r="CJ1" t="e">
        <f>Sheet1!#REF!-"?7[!{"</f>
        <v>#REF!</v>
      </c>
      <c r="CK1" t="e">
        <f>Sheet1!14:14-"?7[!|"</f>
        <v>#VALUE!</v>
      </c>
      <c r="CL1" t="e">
        <f>Sheet1!15:15-"?7[!}"</f>
        <v>#VALUE!</v>
      </c>
      <c r="CM1" t="e">
        <f>Sheet1!#REF!-"?7[!~"</f>
        <v>#REF!</v>
      </c>
      <c r="CN1" t="e">
        <f>Sheet1!16:16-"?7[!$#"</f>
        <v>#VALUE!</v>
      </c>
      <c r="CO1" t="e">
        <f>Sheet1!17:17-"?7[!$$"</f>
        <v>#VALUE!</v>
      </c>
      <c r="CP1" t="e">
        <f>Sheet1!18:18-"?7[!$%"</f>
        <v>#VALUE!</v>
      </c>
      <c r="CQ1" t="e">
        <f>Sheet1!#REF!-"?7[!$&amp;"</f>
        <v>#REF!</v>
      </c>
      <c r="CR1" t="e">
        <f>Sheet1!#REF!-"?7[!$'"</f>
        <v>#REF!</v>
      </c>
      <c r="CS1" t="e">
        <f>Sheet1!19:19-"?7[!$("</f>
        <v>#VALUE!</v>
      </c>
      <c r="CT1" t="e">
        <f>Sheet1!#REF!-"?7[!$)"</f>
        <v>#REF!</v>
      </c>
      <c r="CU1" t="e">
        <f>Sheet1!20:20-"?7[!$."</f>
        <v>#VALUE!</v>
      </c>
      <c r="CV1" t="e">
        <f>Sheet1!21:21-"?7[!$/"</f>
        <v>#VALUE!</v>
      </c>
      <c r="CW1" t="e">
        <f>Sheet1!22:22-"?7[!$0"</f>
        <v>#VALUE!</v>
      </c>
      <c r="CX1" t="e">
        <f>Sheet1!23:23-"?7[!$1"</f>
        <v>#VALUE!</v>
      </c>
      <c r="CY1" t="e">
        <f>Sheet1!24:24-"?7[!$2"</f>
        <v>#VALUE!</v>
      </c>
      <c r="CZ1" t="e">
        <f>Sheet1!25:25-"?7[!$3"</f>
        <v>#VALUE!</v>
      </c>
      <c r="DA1" t="e">
        <f>Sheet1!26:26-"?7[!$4"</f>
        <v>#VALUE!</v>
      </c>
      <c r="DB1" t="e">
        <f>Sheet1!27:27-"?7[!$5"</f>
        <v>#VALUE!</v>
      </c>
      <c r="DC1" t="e">
        <f>Sheet1!28:28-"?7[!$6"</f>
        <v>#VALUE!</v>
      </c>
      <c r="DD1" t="e">
        <f>Sheet1!29:29-"?7[!$7"</f>
        <v>#VALUE!</v>
      </c>
      <c r="DE1" t="e">
        <f>Sheet1!30:30-"?7[!$8"</f>
        <v>#VALUE!</v>
      </c>
      <c r="DF1" t="e">
        <f>Sheet1!31:31-"?7[!$9"</f>
        <v>#VALUE!</v>
      </c>
      <c r="DG1" t="e">
        <f>Sheet1!32:32-"?7[!$:"</f>
        <v>#VALUE!</v>
      </c>
      <c r="DH1" t="e">
        <f>Sheet1!33:33-"?7[!$;"</f>
        <v>#VALUE!</v>
      </c>
      <c r="DI1" t="e">
        <f>Sheet1!34:34-"?7[!$&lt;"</f>
        <v>#VALUE!</v>
      </c>
      <c r="DJ1" t="e">
        <f>Sheet1!35:35-"?7[!$="</f>
        <v>#VALUE!</v>
      </c>
      <c r="DK1" t="e">
        <f>Sheet1!36:36-"?7[!$&gt;"</f>
        <v>#VALUE!</v>
      </c>
      <c r="DL1" t="e">
        <f>Sheet1!37:37-"?7[!$?"</f>
        <v>#VALUE!</v>
      </c>
      <c r="DM1" t="e">
        <f>Sheet1!38:38-"?7[!$@"</f>
        <v>#VALUE!</v>
      </c>
      <c r="DN1" t="e">
        <f>Sheet1!39:39-"?7[!$A"</f>
        <v>#VALUE!</v>
      </c>
      <c r="DO1" t="e">
        <f>Sheet1!40:40-"?7[!$B"</f>
        <v>#VALUE!</v>
      </c>
      <c r="DP1" t="e">
        <f>Sheet1!41:41-"?7[!$C"</f>
        <v>#VALUE!</v>
      </c>
      <c r="DQ1" t="e">
        <f>Sheet1!42:42-"?7[!$D"</f>
        <v>#VALUE!</v>
      </c>
      <c r="DR1" t="e">
        <f>Sheet1!43:43-"?7[!$E"</f>
        <v>#VALUE!</v>
      </c>
      <c r="DS1" t="e">
        <f>Sheet1!44:44-"?7[!$F"</f>
        <v>#VALUE!</v>
      </c>
      <c r="DT1" t="e">
        <f>Sheet1!45:45-"?7[!$G"</f>
        <v>#VALUE!</v>
      </c>
      <c r="DU1" t="e">
        <f>Sheet1!46:46-"?7[!$H"</f>
        <v>#VALUE!</v>
      </c>
      <c r="DV1" t="e">
        <f>Sheet1!47:47-"?7[!$I"</f>
        <v>#VALUE!</v>
      </c>
      <c r="DW1" t="e">
        <f>Sheet1!48:48-"?7[!$J"</f>
        <v>#VALUE!</v>
      </c>
      <c r="DX1" t="e">
        <f>Sheet1!49:49-"?7[!$K"</f>
        <v>#VALUE!</v>
      </c>
      <c r="DY1" t="e">
        <f>Sheet1!50:50-"?7[!$L"</f>
        <v>#VALUE!</v>
      </c>
      <c r="DZ1" t="e">
        <f>Sheet1!51:51-"?7[!$M"</f>
        <v>#VALUE!</v>
      </c>
      <c r="EA1" t="e">
        <f>Sheet1!52:52-"?7[!$N"</f>
        <v>#VALUE!</v>
      </c>
      <c r="EB1" t="e">
        <f>Sheet1!53:53-"?7[!$O"</f>
        <v>#VALUE!</v>
      </c>
      <c r="EC1" t="e">
        <f>Sheet1!54:54-"?7[!$P"</f>
        <v>#VALUE!</v>
      </c>
      <c r="ED1" t="e">
        <f>Sheet1!55:55-"?7[!$Q"</f>
        <v>#VALUE!</v>
      </c>
      <c r="EE1" t="e">
        <f>Sheet1!56:56-"?7[!$R"</f>
        <v>#VALUE!</v>
      </c>
      <c r="EF1" t="e">
        <f>Sheet1!57:57-"?7[!$S"</f>
        <v>#VALUE!</v>
      </c>
      <c r="EG1" t="e">
        <f>Sheet1!58:58-"?7[!$T"</f>
        <v>#VALUE!</v>
      </c>
      <c r="EH1" t="e">
        <f>Sheet1!59:59-"?7[!$U"</f>
        <v>#VALUE!</v>
      </c>
      <c r="EI1" t="e">
        <f>Sheet1!60:60-"?7[!$V"</f>
        <v>#VALUE!</v>
      </c>
      <c r="EJ1" t="e">
        <f>Sheet1!61:61-"?7[!$W"</f>
        <v>#VALUE!</v>
      </c>
      <c r="EK1" t="e">
        <f>Sheet1!62:62-"?7[!$X"</f>
        <v>#VALUE!</v>
      </c>
      <c r="EL1" t="e">
        <f>Sheet1!63:63-"?7[!$Y"</f>
        <v>#VALUE!</v>
      </c>
      <c r="EM1" t="e">
        <f>Sheet1!64:64-"?7[!$Z"</f>
        <v>#VALUE!</v>
      </c>
      <c r="EN1" t="e">
        <f>Sheet1!65:65-"?7[!$["</f>
        <v>#VALUE!</v>
      </c>
      <c r="EO1" t="e">
        <f>Sheet1!66:66-"?7[!$\"</f>
        <v>#VALUE!</v>
      </c>
      <c r="EP1" t="e">
        <f>Sheet1!67:67-"?7[!$]"</f>
        <v>#VALUE!</v>
      </c>
      <c r="EQ1" t="e">
        <f>Sheet1!68:68-"?7[!$^"</f>
        <v>#VALUE!</v>
      </c>
      <c r="ER1" t="e">
        <f>Sheet1!69:69-"?7[!$_"</f>
        <v>#VALUE!</v>
      </c>
      <c r="ES1" t="e">
        <f>Sheet1!70:70-"?7[!$`"</f>
        <v>#VALUE!</v>
      </c>
      <c r="ET1" t="e">
        <f>Sheet1!71:71-"?7[!$a"</f>
        <v>#VALUE!</v>
      </c>
      <c r="EU1" t="e">
        <f>Sheet1!72:72-"?7[!$b"</f>
        <v>#VALUE!</v>
      </c>
      <c r="EV1" t="e">
        <f>Sheet1!73:73-"?7[!$c"</f>
        <v>#VALUE!</v>
      </c>
      <c r="EW1" t="e">
        <f>Sheet1!74:74-"?7[!$d"</f>
        <v>#VALUE!</v>
      </c>
      <c r="EX1" t="e">
        <f>Sheet1!75:75-"?7[!$e"</f>
        <v>#VALUE!</v>
      </c>
      <c r="EY1" t="e">
        <f>Sheet1!76:76-"?7[!$f"</f>
        <v>#VALUE!</v>
      </c>
      <c r="EZ1" t="e">
        <f>Sheet1!77:77-"?7[!$g"</f>
        <v>#VALUE!</v>
      </c>
      <c r="FA1" t="e">
        <f>Sheet1!78:78-"?7[!$h"</f>
        <v>#VALUE!</v>
      </c>
      <c r="FB1" t="e">
        <f>Sheet1!79:79-"?7[!$i"</f>
        <v>#VALUE!</v>
      </c>
      <c r="FC1" t="e">
        <f>Sheet1!80:80-"?7[!$j"</f>
        <v>#VALUE!</v>
      </c>
      <c r="FD1" t="e">
        <f>Sheet1!81:81-"?7[!$k"</f>
        <v>#VALUE!</v>
      </c>
      <c r="FE1" t="e">
        <f>Sheet1!82:82-"?7[!$l"</f>
        <v>#VALUE!</v>
      </c>
      <c r="FF1" t="e">
        <f>Sheet1!83:83-"?7[!$m"</f>
        <v>#VALUE!</v>
      </c>
      <c r="FG1" t="e">
        <f>Sheet1!84:84-"?7[!$n"</f>
        <v>#VALUE!</v>
      </c>
      <c r="FH1" t="e">
        <f>Sheet1!85:85-"?7[!$o"</f>
        <v>#VALUE!</v>
      </c>
      <c r="FI1" t="e">
        <f>Sheet1!86:86-"?7[!$p"</f>
        <v>#VALUE!</v>
      </c>
      <c r="FJ1" t="e">
        <f>Sheet1!87:87-"?7[!$q"</f>
        <v>#VALUE!</v>
      </c>
      <c r="FK1" t="e">
        <f>Sheet1!88:88-"?7[!$r"</f>
        <v>#VALUE!</v>
      </c>
      <c r="FL1" t="e">
        <f>Sheet1!89:89-"?7[!$s"</f>
        <v>#VALUE!</v>
      </c>
      <c r="FM1" t="e">
        <f>Sheet1!90:90-"?7[!$t"</f>
        <v>#VALUE!</v>
      </c>
      <c r="FN1" t="e">
        <f>Sheet1!91:91-"?7[!$u"</f>
        <v>#VALUE!</v>
      </c>
      <c r="FO1" t="e">
        <f>Sheet1!92:92-"?7[!$v"</f>
        <v>#VALUE!</v>
      </c>
      <c r="FP1" t="e">
        <f>Sheet1!93:93-"?7[!$w"</f>
        <v>#VALUE!</v>
      </c>
      <c r="FQ1" t="e">
        <f>Sheet1!94:94-"?7[!$x"</f>
        <v>#VALUE!</v>
      </c>
      <c r="FR1" t="e">
        <f>Sheet1!95:95-"?7[!$y"</f>
        <v>#VALUE!</v>
      </c>
      <c r="FS1" t="e">
        <f>Sheet1!96:96-"?7[!$z"</f>
        <v>#VALUE!</v>
      </c>
      <c r="FT1" t="e">
        <f>Sheet1!97:97-"?7[!${"</f>
        <v>#VALUE!</v>
      </c>
      <c r="FU1" t="e">
        <f>Sheet1!98:98-"?7[!$|"</f>
        <v>#VALUE!</v>
      </c>
      <c r="FV1" t="e">
        <f>Sheet1!99:99-"?7[!$}"</f>
        <v>#VALUE!</v>
      </c>
      <c r="FW1" t="e">
        <f>Sheet1!100:100-"?7[!$~"</f>
        <v>#VALUE!</v>
      </c>
      <c r="FX1" t="e">
        <f>Sheet1!101:101-"?7[!%#"</f>
        <v>#VALUE!</v>
      </c>
      <c r="FY1" t="e">
        <f>Sheet1!102:102-"?7[!%$"</f>
        <v>#VALUE!</v>
      </c>
      <c r="FZ1" t="e">
        <f>Sheet1!103:103-"?7[!%%"</f>
        <v>#VALUE!</v>
      </c>
      <c r="GA1" t="e">
        <f>Sheet1!104:104-"?7[!%&amp;"</f>
        <v>#VALUE!</v>
      </c>
      <c r="GB1" t="e">
        <f>Sheet1!105:105-"?7[!%'"</f>
        <v>#VALUE!</v>
      </c>
      <c r="GC1" t="e">
        <f>Sheet1!106:106-"?7[!%("</f>
        <v>#VALUE!</v>
      </c>
      <c r="GD1" t="e">
        <f>Sheet1!107:107-"?7[!%)"</f>
        <v>#VALUE!</v>
      </c>
      <c r="GE1" t="e">
        <f>Sheet1!108:108-"?7[!%."</f>
        <v>#VALUE!</v>
      </c>
      <c r="GF1" t="e">
        <f>Sheet1!109:109-"?7[!%/"</f>
        <v>#VALUE!</v>
      </c>
      <c r="GG1" t="e">
        <f>Sheet1!110:110-"?7[!%0"</f>
        <v>#VALUE!</v>
      </c>
      <c r="GH1" t="e">
        <f>Sheet1!111:111-"?7[!%1"</f>
        <v>#VALUE!</v>
      </c>
      <c r="GI1" t="e">
        <f>Sheet1!112:112-"?7[!%2"</f>
        <v>#VALUE!</v>
      </c>
      <c r="GJ1" t="e">
        <f>Sheet1!113:113-"?7[!%3"</f>
        <v>#VALUE!</v>
      </c>
      <c r="GK1" t="e">
        <f>Sheet1!114:114-"?7[!%4"</f>
        <v>#VALUE!</v>
      </c>
      <c r="GL1" t="e">
        <f>Sheet1!115:115-"?7[!%5"</f>
        <v>#VALUE!</v>
      </c>
      <c r="GM1" t="e">
        <f>Sheet1!116:116-"?7[!%6"</f>
        <v>#VALUE!</v>
      </c>
      <c r="GN1" t="e">
        <f>Sheet1!117:117-"?7[!%7"</f>
        <v>#VALUE!</v>
      </c>
      <c r="GO1" t="e">
        <f>Sheet1!118:118-"?7[!%8"</f>
        <v>#VALUE!</v>
      </c>
      <c r="GP1" t="e">
        <f>Sheet1!119:119-"?7[!%9"</f>
        <v>#VALUE!</v>
      </c>
      <c r="GQ1" t="e">
        <f>Sheet1!120:120-"?7[!%:"</f>
        <v>#VALUE!</v>
      </c>
      <c r="GR1" t="e">
        <f>Sheet1!121:121-"?7[!%;"</f>
        <v>#VALUE!</v>
      </c>
      <c r="GS1" t="e">
        <f>Sheet1!122:122-"?7[!%&lt;"</f>
        <v>#VALUE!</v>
      </c>
      <c r="GT1" t="e">
        <f>Sheet1!123:123-"?7[!%="</f>
        <v>#VALUE!</v>
      </c>
      <c r="GU1" t="e">
        <f>Sheet1!124:124-"?7[!%&gt;"</f>
        <v>#VALUE!</v>
      </c>
      <c r="GV1" t="e">
        <f>Sheet1!125:125-"?7[!%?"</f>
        <v>#VALUE!</v>
      </c>
      <c r="GW1" t="e">
        <f>Sheet1!126:126-"?7[!%@"</f>
        <v>#VALUE!</v>
      </c>
      <c r="GX1" t="e">
        <f>Sheet1!127:127-"?7[!%A"</f>
        <v>#VALUE!</v>
      </c>
      <c r="GY1" t="e">
        <f>Sheet1!128:128-"?7[!%B"</f>
        <v>#VALUE!</v>
      </c>
      <c r="GZ1" t="e">
        <f>Sheet1!129:129-"?7[!%C"</f>
        <v>#VALUE!</v>
      </c>
      <c r="HA1" t="e">
        <f>Sheet1!130:130-"?7[!%D"</f>
        <v>#VALUE!</v>
      </c>
      <c r="HB1" t="e">
        <f>Sheet1!131:131-"?7[!%E"</f>
        <v>#VALUE!</v>
      </c>
      <c r="HC1" t="e">
        <f>Sheet1!132:132-"?7[!%F"</f>
        <v>#VALUE!</v>
      </c>
      <c r="HD1" t="e">
        <f>Sheet1!133:133-"?7[!%G"</f>
        <v>#VALUE!</v>
      </c>
      <c r="HE1" t="e">
        <f>Sheet1!134:134-"?7[!%H"</f>
        <v>#VALUE!</v>
      </c>
      <c r="HF1" t="e">
        <f>Sheet1!135:135-"?7[!%I"</f>
        <v>#VALUE!</v>
      </c>
      <c r="HG1" t="e">
        <f>Sheet1!136:136-"?7[!%J"</f>
        <v>#VALUE!</v>
      </c>
      <c r="HH1" t="e">
        <f>Sheet1!137:137-"?7[!%K"</f>
        <v>#VALUE!</v>
      </c>
      <c r="HI1" t="e">
        <f>Sheet1!138:138-"?7[!%L"</f>
        <v>#VALUE!</v>
      </c>
      <c r="HJ1" t="e">
        <f>Sheet1!139:139-"?7[!%M"</f>
        <v>#VALUE!</v>
      </c>
      <c r="HK1" t="e">
        <f>Sheet1!140:140-"?7[!%N"</f>
        <v>#VALUE!</v>
      </c>
      <c r="HL1" t="e">
        <f>Sheet1!141:141-"?7[!%O"</f>
        <v>#VALUE!</v>
      </c>
      <c r="HM1" t="e">
        <f>Sheet1!142:142-"?7[!%P"</f>
        <v>#VALUE!</v>
      </c>
      <c r="HN1" t="e">
        <f>Sheet1!143:143-"?7[!%Q"</f>
        <v>#VALUE!</v>
      </c>
      <c r="HO1" t="e">
        <f>Sheet1!144:144-"?7[!%R"</f>
        <v>#VALUE!</v>
      </c>
      <c r="HP1" t="e">
        <f>Sheet1!145:145-"?7[!%S"</f>
        <v>#VALUE!</v>
      </c>
      <c r="HQ1" t="e">
        <f>Sheet1!146:146-"?7[!%T"</f>
        <v>#VALUE!</v>
      </c>
      <c r="HR1" t="e">
        <f>Sheet1!147:147-"?7[!%U"</f>
        <v>#VALUE!</v>
      </c>
      <c r="HS1" t="e">
        <f>Sheet1!148:148-"?7[!%V"</f>
        <v>#VALUE!</v>
      </c>
      <c r="HT1" t="e">
        <f>Sheet1!149:149-"?7[!%W"</f>
        <v>#VALUE!</v>
      </c>
      <c r="HU1" t="e">
        <f>Sheet1!150:150-"?7[!%X"</f>
        <v>#VALUE!</v>
      </c>
      <c r="HV1" t="e">
        <f>Sheet1!151:151-"?7[!%Y"</f>
        <v>#VALUE!</v>
      </c>
      <c r="HW1" t="e">
        <f>Sheet1!152:152-"?7[!%Z"</f>
        <v>#VALUE!</v>
      </c>
      <c r="HX1" t="e">
        <f>Sheet1!153:153-"?7[!%["</f>
        <v>#VALUE!</v>
      </c>
      <c r="HY1" t="e">
        <f>Sheet1!154:154-"?7[!%\"</f>
        <v>#VALUE!</v>
      </c>
      <c r="HZ1" t="e">
        <f>Sheet1!155:155-"?7[!%]"</f>
        <v>#VALUE!</v>
      </c>
      <c r="IA1" t="e">
        <f>Sheet1!156:156-"?7[!%^"</f>
        <v>#VALUE!</v>
      </c>
      <c r="IB1" t="e">
        <f>Sheet1!157:157-"?7[!%_"</f>
        <v>#VALUE!</v>
      </c>
      <c r="IC1" t="e">
        <f>Sheet1!158:158-"?7[!%`"</f>
        <v>#VALUE!</v>
      </c>
      <c r="ID1" t="e">
        <f>Sheet1!159:159-"?7[!%a"</f>
        <v>#VALUE!</v>
      </c>
      <c r="IE1" t="e">
        <f>Sheet1!160:160-"?7[!%b"</f>
        <v>#VALUE!</v>
      </c>
      <c r="IF1" t="e">
        <f>Sheet1!161:161-"?7[!%c"</f>
        <v>#VALUE!</v>
      </c>
      <c r="IG1" t="e">
        <f>Sheet1!162:162-"?7[!%d"</f>
        <v>#VALUE!</v>
      </c>
      <c r="IH1" t="e">
        <f>Sheet1!163:163-"?7[!%e"</f>
        <v>#VALUE!</v>
      </c>
      <c r="II1" t="e">
        <f>Sheet1!164:164-"?7[!%f"</f>
        <v>#VALUE!</v>
      </c>
      <c r="IJ1" t="e">
        <f>Sheet1!165:165-"?7[!%g"</f>
        <v>#VALUE!</v>
      </c>
      <c r="IK1" t="e">
        <f>Sheet1!166:166-"?7[!%h"</f>
        <v>#VALUE!</v>
      </c>
      <c r="IL1" t="e">
        <f>Sheet1!167:167-"?7[!%i"</f>
        <v>#VALUE!</v>
      </c>
      <c r="IM1" t="e">
        <f>Sheet1!168:168-"?7[!%j"</f>
        <v>#VALUE!</v>
      </c>
      <c r="IN1" t="e">
        <f>Sheet1!169:169-"?7[!%k"</f>
        <v>#VALUE!</v>
      </c>
      <c r="IO1" t="e">
        <f>Sheet1!170:170-"?7[!%l"</f>
        <v>#VALUE!</v>
      </c>
      <c r="IP1" t="e">
        <f>Sheet1!171:171-"?7[!%m"</f>
        <v>#VALUE!</v>
      </c>
      <c r="IQ1" t="e">
        <f>Sheet1!172:172-"?7[!%n"</f>
        <v>#VALUE!</v>
      </c>
      <c r="IR1" t="e">
        <f>Sheet1!173:173-"?7[!%o"</f>
        <v>#VALUE!</v>
      </c>
      <c r="IS1" t="e">
        <f>Sheet1!174:174-"?7[!%p"</f>
        <v>#VALUE!</v>
      </c>
      <c r="IT1" t="e">
        <f>Sheet1!175:175-"?7[!%q"</f>
        <v>#VALUE!</v>
      </c>
      <c r="IU1" t="e">
        <f>Sheet1!176:176-"?7[!%r"</f>
        <v>#VALUE!</v>
      </c>
      <c r="IV1" t="e">
        <f>Sheet1!177:177-"?7[!%s"</f>
        <v>#VALUE!</v>
      </c>
    </row>
    <row r="2" spans="1:256" x14ac:dyDescent="0.3">
      <c r="A2" t="s">
        <v>19</v>
      </c>
      <c r="F2" t="e">
        <f>Sheet1!178:178-"?7[!%t"</f>
        <v>#VALUE!</v>
      </c>
      <c r="G2" t="e">
        <f>Sheet1!179:179-"?7[!%u"</f>
        <v>#VALUE!</v>
      </c>
      <c r="H2" t="e">
        <f>Sheet1!180:180-"?7[!%v"</f>
        <v>#VALUE!</v>
      </c>
      <c r="I2" t="e">
        <f>Sheet1!181:181-"?7[!%w"</f>
        <v>#VALUE!</v>
      </c>
      <c r="J2" t="e">
        <f>Sheet1!182:182-"?7[!%x"</f>
        <v>#VALUE!</v>
      </c>
      <c r="K2" t="e">
        <f>Sheet1!183:183-"?7[!%y"</f>
        <v>#VALUE!</v>
      </c>
      <c r="L2" t="e">
        <f>Sheet1!184:184-"?7[!%z"</f>
        <v>#VALUE!</v>
      </c>
      <c r="M2" t="e">
        <f>Sheet1!185:185-"?7[!%{"</f>
        <v>#VALUE!</v>
      </c>
      <c r="N2" t="e">
        <f>Sheet1!186:186-"?7[!%|"</f>
        <v>#VALUE!</v>
      </c>
      <c r="O2" t="e">
        <f>Sheet1!187:187-"?7[!%}"</f>
        <v>#VALUE!</v>
      </c>
      <c r="P2" t="e">
        <f>Sheet1!188:188-"?7[!%~"</f>
        <v>#VALUE!</v>
      </c>
      <c r="Q2" t="e">
        <f>Sheet1!189:189-"?7[!&amp;#"</f>
        <v>#VALUE!</v>
      </c>
      <c r="R2" t="e">
        <f>Sheet1!190:190-"?7[!&amp;$"</f>
        <v>#VALUE!</v>
      </c>
      <c r="S2" t="e">
        <f>Sheet1!191:191-"?7[!&amp;%"</f>
        <v>#VALUE!</v>
      </c>
      <c r="T2" t="e">
        <f>Sheet1!192:192-"?7[!&amp;&amp;"</f>
        <v>#VALUE!</v>
      </c>
      <c r="U2" t="e">
        <f>Sheet1!193:193-"?7[!&amp;'"</f>
        <v>#VALUE!</v>
      </c>
      <c r="V2" t="e">
        <f>Sheet1!194:194-"?7[!&amp;("</f>
        <v>#VALUE!</v>
      </c>
      <c r="W2" t="e">
        <f>Sheet1!195:195-"?7[!&amp;)"</f>
        <v>#VALUE!</v>
      </c>
      <c r="X2" t="e">
        <f>Sheet1!196:196-"?7[!&amp;."</f>
        <v>#VALUE!</v>
      </c>
      <c r="Y2" t="e">
        <f>Sheet1!197:197-"?7[!&amp;/"</f>
        <v>#VALUE!</v>
      </c>
      <c r="Z2" t="e">
        <f>Sheet1!198:198-"?7[!&amp;0"</f>
        <v>#VALUE!</v>
      </c>
      <c r="AA2" t="e">
        <f>Sheet1!199:199-"?7[!&amp;1"</f>
        <v>#VALUE!</v>
      </c>
      <c r="AB2" t="e">
        <f>Sheet1!200:200-"?7[!&amp;2"</f>
        <v>#VALUE!</v>
      </c>
      <c r="AC2" t="e">
        <f>Sheet1!201:201-"?7[!&amp;3"</f>
        <v>#VALUE!</v>
      </c>
      <c r="AD2" t="e">
        <f>Sheet1!202:202-"?7[!&amp;4"</f>
        <v>#VALUE!</v>
      </c>
      <c r="AE2" t="e">
        <f>Sheet1!203:203-"?7[!&amp;5"</f>
        <v>#VALUE!</v>
      </c>
      <c r="AF2" t="e">
        <f>Sheet1!204:204-"?7[!&amp;6"</f>
        <v>#VALUE!</v>
      </c>
      <c r="AG2" t="e">
        <f>Sheet1!205:205-"?7[!&amp;7"</f>
        <v>#VALUE!</v>
      </c>
      <c r="AH2" t="e">
        <f>Sheet1!206:206-"?7[!&amp;8"</f>
        <v>#VALUE!</v>
      </c>
      <c r="AI2" t="e">
        <f>Sheet1!207:207-"?7[!&amp;9"</f>
        <v>#VALUE!</v>
      </c>
      <c r="AJ2" t="e">
        <f>Sheet1!208:208-"?7[!&amp;:"</f>
        <v>#VALUE!</v>
      </c>
      <c r="AK2" t="e">
        <f>Sheet1!209:209-"?7[!&amp;;"</f>
        <v>#VALUE!</v>
      </c>
      <c r="AL2" t="e">
        <f>Sheet1!210:210-"?7[!&amp;&lt;"</f>
        <v>#VALUE!</v>
      </c>
      <c r="AM2" t="e">
        <f>Sheet1!211:211-"?7[!&amp;="</f>
        <v>#VALUE!</v>
      </c>
      <c r="AN2" t="e">
        <f>Sheet1!212:212-"?7[!&amp;&gt;"</f>
        <v>#VALUE!</v>
      </c>
      <c r="AO2" t="e">
        <f>Sheet1!213:213-"?7[!&amp;?"</f>
        <v>#VALUE!</v>
      </c>
      <c r="AP2" t="e">
        <f>Sheet1!214:214-"?7[!&amp;@"</f>
        <v>#VALUE!</v>
      </c>
      <c r="AQ2" t="e">
        <f>Sheet1!#REF!+"?7[!&amp;A"</f>
        <v>#REF!</v>
      </c>
      <c r="AR2" t="e">
        <f>Sheet1!#REF!+"?7[!&amp;B"</f>
        <v>#REF!</v>
      </c>
      <c r="AS2" t="e">
        <f>Sheet1!#REF!+"?7[!&amp;C"</f>
        <v>#REF!</v>
      </c>
      <c r="AT2" t="e">
        <f>Sheet1!#REF!+"?7[!&amp;D"</f>
        <v>#REF!</v>
      </c>
      <c r="AU2" t="e">
        <f>Sheet1!#REF!+"?7[!&amp;E"</f>
        <v>#REF!</v>
      </c>
      <c r="AV2" t="e">
        <f>Sheet1!#REF!+"?7[!&amp;F"</f>
        <v>#REF!</v>
      </c>
      <c r="AW2" t="e">
        <f>Sheet1!#REF!+"?7[!&amp;G"</f>
        <v>#REF!</v>
      </c>
      <c r="AX2" t="e">
        <f>Sheet1!#REF!+"?7[!&amp;H"</f>
        <v>#REF!</v>
      </c>
      <c r="AY2" t="e">
        <f>Sheet1!#REF!+"?7[!&amp;I"</f>
        <v>#REF!</v>
      </c>
      <c r="AZ2" t="e">
        <f>Sheet1!#REF!+"?7[!&amp;J"</f>
        <v>#REF!</v>
      </c>
      <c r="BA2" t="e">
        <f>Sheet1!#REF!+"?7[!&amp;K"</f>
        <v>#REF!</v>
      </c>
      <c r="BB2" t="e">
        <f>Sheet1!#REF!+"?7[!&amp;L"</f>
        <v>#REF!</v>
      </c>
      <c r="BC2" t="e">
        <f>Sheet1!#REF!+"?7[!&amp;M"</f>
        <v>#REF!</v>
      </c>
      <c r="BD2" t="e">
        <f>Sheet1!#REF!+"?7[!&amp;N"</f>
        <v>#REF!</v>
      </c>
      <c r="BE2" t="e">
        <f>Sheet1!#REF!+"?7[!&amp;O"</f>
        <v>#REF!</v>
      </c>
      <c r="BF2" t="e">
        <f>Sheet1!#REF!+"?7[!&amp;P"</f>
        <v>#REF!</v>
      </c>
      <c r="BG2" t="e">
        <f>Sheet1!#REF!+"?7[!&amp;Q"</f>
        <v>#REF!</v>
      </c>
      <c r="BH2" t="e">
        <f>Sheet1!#REF!+"?7[!&amp;R"</f>
        <v>#REF!</v>
      </c>
      <c r="BI2" t="e">
        <f>Sheet1!#REF!+"?7[!&amp;S"</f>
        <v>#REF!</v>
      </c>
      <c r="BJ2" t="e">
        <f>Sheet1!#REF!+"?7[!&amp;T"</f>
        <v>#REF!</v>
      </c>
      <c r="BK2" t="e">
        <f>Sheet1!#REF!+"?7[!&amp;U"</f>
        <v>#REF!</v>
      </c>
      <c r="BL2" t="e">
        <f>Sheet1!#REF!+"?7[!&amp;V"</f>
        <v>#REF!</v>
      </c>
      <c r="BM2" t="e">
        <f>Sheet1!#REF!+"?7[!&amp;W"</f>
        <v>#REF!</v>
      </c>
      <c r="BN2" t="e">
        <f>Sheet1!#REF!+"?7[!&amp;X"</f>
        <v>#REF!</v>
      </c>
      <c r="BO2" t="e">
        <f>Sheet1!#REF!+"?7[!&amp;Y"</f>
        <v>#REF!</v>
      </c>
      <c r="BP2" t="e">
        <f>Sheet1!#REF!+"?7[!&amp;Z"</f>
        <v>#REF!</v>
      </c>
      <c r="BQ2" t="e">
        <f>Sheet1!#REF!+"?7[!&amp;["</f>
        <v>#REF!</v>
      </c>
      <c r="BR2" t="e">
        <f>Sheet1!#REF!+"?7[!&amp;\"</f>
        <v>#REF!</v>
      </c>
      <c r="BS2" t="e">
        <f>Sheet1!#REF!+"?7[!&amp;]"</f>
        <v>#REF!</v>
      </c>
      <c r="BT2" t="e">
        <f>Sheet1!#REF!+"?7[!&amp;^"</f>
        <v>#REF!</v>
      </c>
      <c r="BU2" t="e">
        <f>Sheet1!#REF!+"?7[!&amp;_"</f>
        <v>#REF!</v>
      </c>
      <c r="BV2" t="e">
        <f>Sheet1!#REF!+"?7[!&amp;`"</f>
        <v>#REF!</v>
      </c>
      <c r="BW2" t="e">
        <f>Sheet1!#REF!+"?7[!&amp;a"</f>
        <v>#REF!</v>
      </c>
      <c r="BX2" t="e">
        <f>Sheet1!#REF!+"?7[!&amp;b"</f>
        <v>#REF!</v>
      </c>
      <c r="BY2" t="e">
        <f>Sheet1!#REF!+"?7[!&amp;c"</f>
        <v>#REF!</v>
      </c>
      <c r="BZ2" t="e">
        <f>Sheet1!#REF!+"?7[!&amp;d"</f>
        <v>#REF!</v>
      </c>
      <c r="CA2" t="e">
        <f>Sheet1!#REF!+"?7[!&amp;e"</f>
        <v>#REF!</v>
      </c>
      <c r="CB2" t="e">
        <f>Sheet1!#REF!+"?7[!&amp;f"</f>
        <v>#REF!</v>
      </c>
      <c r="CC2" t="e">
        <f>Sheet1!#REF!+"?7[!&amp;g"</f>
        <v>#REF!</v>
      </c>
      <c r="CD2" t="e">
        <f>Sheet1!#REF!+"?7[!&amp;h"</f>
        <v>#REF!</v>
      </c>
      <c r="CE2" t="e">
        <f>Sheet1!#REF!+"?7[!&amp;i"</f>
        <v>#REF!</v>
      </c>
      <c r="CF2" t="e">
        <f>Sheet1!#REF!+"?7[!&amp;j"</f>
        <v>#REF!</v>
      </c>
      <c r="CG2" t="e">
        <f>Sheet1!#REF!+"?7[!&amp;k"</f>
        <v>#REF!</v>
      </c>
      <c r="CH2" t="e">
        <f>Sheet1!#REF!+"?7[!&amp;l"</f>
        <v>#REF!</v>
      </c>
      <c r="CI2" t="e">
        <f>Sheet1!#REF!+"?7[!&amp;m"</f>
        <v>#REF!</v>
      </c>
      <c r="CJ2" t="e">
        <f>Sheet1!#REF!+"?7[!&amp;n"</f>
        <v>#REF!</v>
      </c>
      <c r="CK2" t="e">
        <f>Sheet1!#REF!+"?7[!&amp;o"</f>
        <v>#REF!</v>
      </c>
      <c r="CL2" t="e">
        <f>Sheet1!A1+"?7[!&amp;p"</f>
        <v>#VALUE!</v>
      </c>
      <c r="CM2" t="e">
        <f>Sheet1!C1+"?7[!&amp;q"</f>
        <v>#VALUE!</v>
      </c>
      <c r="CN2" t="e">
        <f>Sheet1!#REF!+"?7[!&amp;r"</f>
        <v>#REF!</v>
      </c>
      <c r="CO2" t="e">
        <f>Sheet1!D1+"?7[!&amp;s"</f>
        <v>#VALUE!</v>
      </c>
      <c r="CP2" t="e">
        <f>Sheet1!E1+"?7[!&amp;t"</f>
        <v>#VALUE!</v>
      </c>
      <c r="CQ2" t="e">
        <f>Sheet1!#REF!+"?7[!&amp;u"</f>
        <v>#REF!</v>
      </c>
      <c r="CR2" t="e">
        <f>Sheet1!#REF!+"?7[!&amp;v"</f>
        <v>#REF!</v>
      </c>
      <c r="CS2" t="e">
        <f>Sheet1!#REF!+"?7[!&amp;w"</f>
        <v>#REF!</v>
      </c>
      <c r="CT2" t="e">
        <f>Sheet1!#REF!+"?7[!&amp;x"</f>
        <v>#REF!</v>
      </c>
      <c r="CU2" t="e">
        <f>Sheet1!#REF!+"?7[!&amp;y"</f>
        <v>#REF!</v>
      </c>
      <c r="CV2" t="e">
        <f>Sheet1!#REF!+"?7[!&amp;z"</f>
        <v>#REF!</v>
      </c>
      <c r="CW2" t="e">
        <f>Sheet1!#REF!+"?7[!&amp;{"</f>
        <v>#REF!</v>
      </c>
      <c r="CX2" t="e">
        <f>Sheet1!#REF!+"?7[!&amp;|"</f>
        <v>#REF!</v>
      </c>
      <c r="CY2" t="e">
        <f>Sheet1!#REF!+"?7[!&amp;}"</f>
        <v>#REF!</v>
      </c>
      <c r="CZ2" t="e">
        <f>Sheet1!#REF!+"?7[!&amp;~"</f>
        <v>#REF!</v>
      </c>
      <c r="DA2" t="e">
        <f>Sheet1!#REF!+"?7[!'#"</f>
        <v>#REF!</v>
      </c>
      <c r="DB2" t="e">
        <f>Sheet1!#REF!+"?7[!'$"</f>
        <v>#REF!</v>
      </c>
      <c r="DC2" t="e">
        <f>Sheet1!#REF!+"?7[!'%"</f>
        <v>#REF!</v>
      </c>
      <c r="DD2" t="e">
        <f>Sheet1!#REF!+"?7[!'&amp;"</f>
        <v>#REF!</v>
      </c>
      <c r="DE2" t="e">
        <f>Sheet1!#REF!+"?7[!''"</f>
        <v>#REF!</v>
      </c>
      <c r="DF2" t="e">
        <f>Sheet1!#REF!+"?7[!'("</f>
        <v>#REF!</v>
      </c>
      <c r="DG2" t="e">
        <f>Sheet1!B7+"?7[!')"</f>
        <v>#VALUE!</v>
      </c>
      <c r="DH2" t="e">
        <f>Sheet1!C7+"?7[!'."</f>
        <v>#VALUE!</v>
      </c>
      <c r="DI2" t="e">
        <f>Sheet1!#REF!+"?7[!'/"</f>
        <v>#REF!</v>
      </c>
      <c r="DJ2" t="e">
        <f>Sheet1!D7+"?7[!'0"</f>
        <v>#VALUE!</v>
      </c>
      <c r="DK2" t="e">
        <f>Sheet1!E7+"?7[!'1"</f>
        <v>#VALUE!</v>
      </c>
      <c r="DL2" t="e">
        <f>Sheet1!#REF!+"?7[!'2"</f>
        <v>#REF!</v>
      </c>
      <c r="DM2" t="e">
        <f>Sheet1!#REF!+"?7[!'3"</f>
        <v>#REF!</v>
      </c>
      <c r="DN2" t="e">
        <f>Sheet1!#REF!+"?7[!'4"</f>
        <v>#REF!</v>
      </c>
      <c r="DO2" t="e">
        <f>Sheet1!#REF!+"?7[!'5"</f>
        <v>#REF!</v>
      </c>
      <c r="DP2" t="e">
        <f>Sheet1!#REF!+"?7[!'6"</f>
        <v>#REF!</v>
      </c>
      <c r="DQ2" t="e">
        <f>Sheet1!#REF!+"?7[!'7"</f>
        <v>#REF!</v>
      </c>
      <c r="DR2" t="e">
        <f>Sheet1!#REF!+"?7[!'8"</f>
        <v>#REF!</v>
      </c>
      <c r="DS2" t="e">
        <f>Sheet1!#REF!+"?7[!'9"</f>
        <v>#REF!</v>
      </c>
      <c r="DT2" t="e">
        <f>Sheet1!#REF!+"?7[!':"</f>
        <v>#REF!</v>
      </c>
      <c r="DU2" t="e">
        <f>Sheet1!#REF!+"?7[!';"</f>
        <v>#REF!</v>
      </c>
      <c r="DV2" t="e">
        <f>Sheet1!#REF!+"?7[!'&lt;"</f>
        <v>#REF!</v>
      </c>
      <c r="DW2" t="e">
        <f>Sheet1!#REF!+"?7[!'="</f>
        <v>#REF!</v>
      </c>
      <c r="DX2" t="e">
        <f>Sheet1!#REF!+"?7[!'&gt;"</f>
        <v>#REF!</v>
      </c>
      <c r="DY2" t="e">
        <f>Sheet1!#REF!+"?7[!'?"</f>
        <v>#REF!</v>
      </c>
      <c r="DZ2" t="e">
        <f>Sheet1!#REF!+"?7[!'@"</f>
        <v>#REF!</v>
      </c>
      <c r="EA2" t="e">
        <f>Sheet1!#REF!+"?7[!'A"</f>
        <v>#REF!</v>
      </c>
      <c r="EB2" t="e">
        <f>Sheet1!#REF!+"?7[!'B"</f>
        <v>#REF!</v>
      </c>
      <c r="EC2" t="e">
        <f>Sheet1!#REF!+"?7[!'C"</f>
        <v>#REF!</v>
      </c>
      <c r="ED2" t="e">
        <f>Sheet1!#REF!+"?7[!'D"</f>
        <v>#REF!</v>
      </c>
      <c r="EE2" t="e">
        <f>Sheet1!#REF!+"?7[!'E"</f>
        <v>#REF!</v>
      </c>
      <c r="EF2" t="e">
        <f>Sheet1!#REF!+"?7[!'F"</f>
        <v>#REF!</v>
      </c>
      <c r="EG2" t="e">
        <f>Sheet1!#REF!+"?7[!'G"</f>
        <v>#REF!</v>
      </c>
      <c r="EH2" t="e">
        <f>Sheet1!#REF!+"?7[!'H"</f>
        <v>#REF!</v>
      </c>
      <c r="EI2" t="e">
        <f>Sheet1!#REF!+"?7[!'I"</f>
        <v>#REF!</v>
      </c>
      <c r="EJ2" t="e">
        <f>Sheet1!#REF!+"?7[!'J"</f>
        <v>#REF!</v>
      </c>
      <c r="EK2" t="e">
        <f>Sheet1!#REF!+"?7[!'K"</f>
        <v>#REF!</v>
      </c>
      <c r="EL2" t="e">
        <f>Sheet1!#REF!+"?7[!'L"</f>
        <v>#REF!</v>
      </c>
      <c r="EM2" t="e">
        <f>Sheet1!#REF!+"?7[!'M"</f>
        <v>#REF!</v>
      </c>
      <c r="EN2" t="e">
        <f>Sheet1!#REF!+"?7[!'N"</f>
        <v>#REF!</v>
      </c>
      <c r="EO2" t="e">
        <f>Sheet1!#REF!+"?7[!'O"</f>
        <v>#REF!</v>
      </c>
      <c r="EP2" t="e">
        <f>Sheet1!#REF!+"?7[!'P"</f>
        <v>#REF!</v>
      </c>
      <c r="EQ2" t="e">
        <f>Sheet1!#REF!+"?7[!'Q"</f>
        <v>#REF!</v>
      </c>
      <c r="ER2" t="e">
        <f>Sheet1!#REF!+"?7[!'R"</f>
        <v>#REF!</v>
      </c>
      <c r="ES2" t="e">
        <f>Sheet1!#REF!+"?7[!'S"</f>
        <v>#REF!</v>
      </c>
      <c r="ET2" t="e">
        <f>Sheet1!#REF!+"?7[!'T"</f>
        <v>#REF!</v>
      </c>
      <c r="EU2" t="e">
        <f>Sheet1!B8+"?7[!'U"</f>
        <v>#VALUE!</v>
      </c>
      <c r="EV2" t="e">
        <f>Sheet1!C8+"?7[!'V"</f>
        <v>#VALUE!</v>
      </c>
      <c r="EW2" t="e">
        <f>Sheet1!#REF!+"?7[!'W"</f>
        <v>#REF!</v>
      </c>
      <c r="EX2" t="e">
        <f>Sheet1!D8+"?7[!'X"</f>
        <v>#VALUE!</v>
      </c>
      <c r="EY2" t="e">
        <f>Sheet1!E8+"?7[!'Y"</f>
        <v>#VALUE!</v>
      </c>
      <c r="EZ2" t="e">
        <f>Sheet1!#REF!+"?7[!'Z"</f>
        <v>#REF!</v>
      </c>
      <c r="FA2" t="e">
        <f>Sheet1!#REF!+"?7[!'["</f>
        <v>#REF!</v>
      </c>
      <c r="FB2" t="e">
        <f>Sheet1!B9+"?7[!'\"</f>
        <v>#VALUE!</v>
      </c>
      <c r="FC2" t="e">
        <f>Sheet1!C9+"?7[!']"</f>
        <v>#VALUE!</v>
      </c>
      <c r="FD2" t="e">
        <f>Sheet1!#REF!+"?7[!'^"</f>
        <v>#REF!</v>
      </c>
      <c r="FE2" t="e">
        <f>Sheet1!D9+"?7[!'_"</f>
        <v>#VALUE!</v>
      </c>
      <c r="FF2" t="e">
        <f>Sheet1!E9+"?7[!'`"</f>
        <v>#VALUE!</v>
      </c>
      <c r="FG2" t="e">
        <f>Sheet1!#REF!+"?7[!'a"</f>
        <v>#REF!</v>
      </c>
      <c r="FH2" t="e">
        <f>Sheet1!#REF!+"?7[!'b"</f>
        <v>#REF!</v>
      </c>
      <c r="FI2" t="e">
        <f>Sheet1!B10+"?7[!'c"</f>
        <v>#VALUE!</v>
      </c>
      <c r="FJ2" t="e">
        <f>Sheet1!C10+"?7[!'d"</f>
        <v>#VALUE!</v>
      </c>
      <c r="FK2" t="e">
        <f>Sheet1!#REF!+"?7[!'e"</f>
        <v>#REF!</v>
      </c>
      <c r="FL2" t="e">
        <f>Sheet1!D10+"?7[!'f"</f>
        <v>#VALUE!</v>
      </c>
      <c r="FM2" t="e">
        <f>Sheet1!E10+"?7[!'g"</f>
        <v>#VALUE!</v>
      </c>
      <c r="FN2" t="e">
        <f>Sheet1!#REF!+"?7[!'h"</f>
        <v>#REF!</v>
      </c>
      <c r="FO2" t="e">
        <f>Sheet1!#REF!+"?7[!'i"</f>
        <v>#REF!</v>
      </c>
      <c r="FP2" t="e">
        <f>Sheet1!#REF!+"?7[!'j"</f>
        <v>#REF!</v>
      </c>
      <c r="FQ2" t="e">
        <f>Sheet1!#REF!+"?7[!'k"</f>
        <v>#REF!</v>
      </c>
      <c r="FR2" t="e">
        <f>Sheet1!#REF!+"?7[!'l"</f>
        <v>#REF!</v>
      </c>
      <c r="FS2" t="e">
        <f>Sheet1!#REF!+"?7[!'m"</f>
        <v>#REF!</v>
      </c>
      <c r="FT2" t="e">
        <f>Sheet1!#REF!+"?7[!'n"</f>
        <v>#REF!</v>
      </c>
      <c r="FU2" t="e">
        <f>Sheet1!#REF!+"?7[!'o"</f>
        <v>#REF!</v>
      </c>
      <c r="FV2" t="e">
        <f>Sheet1!#REF!+"?7[!'p"</f>
        <v>#REF!</v>
      </c>
      <c r="FW2" t="e">
        <f>Sheet1!#REF!+"?7[!'q"</f>
        <v>#REF!</v>
      </c>
      <c r="FX2" t="e">
        <f>Sheet1!#REF!+"?7[!'r"</f>
        <v>#REF!</v>
      </c>
      <c r="FY2" t="e">
        <f>Sheet1!#REF!+"?7[!'s"</f>
        <v>#REF!</v>
      </c>
      <c r="FZ2" t="e">
        <f>Sheet1!#REF!+"?7[!'t"</f>
        <v>#REF!</v>
      </c>
      <c r="GA2" t="e">
        <f>Sheet1!#REF!+"?7[!'u"</f>
        <v>#REF!</v>
      </c>
      <c r="GB2" t="e">
        <f>Sheet1!#REF!+"?7[!'v"</f>
        <v>#REF!</v>
      </c>
      <c r="GC2" t="e">
        <f>Sheet1!#REF!+"?7[!'w"</f>
        <v>#REF!</v>
      </c>
      <c r="GD2" t="e">
        <f>Sheet1!B11+"?7[!'x"</f>
        <v>#VALUE!</v>
      </c>
      <c r="GE2" t="e">
        <f>Sheet1!C11+"?7[!'y"</f>
        <v>#VALUE!</v>
      </c>
      <c r="GF2" t="e">
        <f>Sheet1!#REF!+"?7[!'z"</f>
        <v>#REF!</v>
      </c>
      <c r="GG2" t="e">
        <f>Sheet1!D11+"?7[!'{"</f>
        <v>#VALUE!</v>
      </c>
      <c r="GH2" t="e">
        <f>Sheet1!E11+"?7[!'|"</f>
        <v>#VALUE!</v>
      </c>
      <c r="GI2" t="e">
        <f>Sheet1!#REF!+"?7[!'}"</f>
        <v>#REF!</v>
      </c>
      <c r="GJ2" t="e">
        <f>Sheet1!#REF!+"?7[!'~"</f>
        <v>#REF!</v>
      </c>
      <c r="GK2" t="e">
        <f>Sheet1!B12+"?7[!(#"</f>
        <v>#VALUE!</v>
      </c>
      <c r="GL2" t="e">
        <f>Sheet1!C12+"?7[!($"</f>
        <v>#VALUE!</v>
      </c>
      <c r="GM2" t="e">
        <f>Sheet1!#REF!+"?7[!(%"</f>
        <v>#REF!</v>
      </c>
      <c r="GN2" t="e">
        <f>Sheet1!D12+"?7[!(&amp;"</f>
        <v>#VALUE!</v>
      </c>
      <c r="GO2" t="e">
        <f>Sheet1!E12+"?7[!('"</f>
        <v>#VALUE!</v>
      </c>
      <c r="GP2" t="e">
        <f>Sheet1!#REF!+"?7[!(("</f>
        <v>#REF!</v>
      </c>
      <c r="GQ2" t="e">
        <f>Sheet1!#REF!+"?7[!()"</f>
        <v>#REF!</v>
      </c>
      <c r="GR2" t="e">
        <f>Sheet1!B13+"?7[!(."</f>
        <v>#VALUE!</v>
      </c>
      <c r="GS2" t="e">
        <f>Sheet1!C13+"?7[!(/"</f>
        <v>#VALUE!</v>
      </c>
      <c r="GT2" t="e">
        <f>Sheet1!#REF!+"?7[!(0"</f>
        <v>#REF!</v>
      </c>
      <c r="GU2" t="e">
        <f>Sheet1!D13+"?7[!(1"</f>
        <v>#VALUE!</v>
      </c>
      <c r="GV2" t="e">
        <f>Sheet1!E13+"?7[!(2"</f>
        <v>#VALUE!</v>
      </c>
      <c r="GW2" t="e">
        <f>Sheet1!#REF!+"?7[!(3"</f>
        <v>#REF!</v>
      </c>
      <c r="GX2" t="e">
        <f>Sheet1!#REF!+"?7[!(4"</f>
        <v>#REF!</v>
      </c>
      <c r="GY2" t="e">
        <f>Sheet1!#REF!+"?7[!(5"</f>
        <v>#REF!</v>
      </c>
      <c r="GZ2" t="e">
        <f>Sheet1!#REF!+"?7[!(6"</f>
        <v>#REF!</v>
      </c>
      <c r="HA2" t="e">
        <f>Sheet1!#REF!+"?7[!(7"</f>
        <v>#REF!</v>
      </c>
      <c r="HB2" t="e">
        <f>Sheet1!#REF!+"?7[!(8"</f>
        <v>#REF!</v>
      </c>
      <c r="HC2" t="e">
        <f>Sheet1!#REF!+"?7[!(9"</f>
        <v>#REF!</v>
      </c>
      <c r="HD2" t="e">
        <f>Sheet1!#REF!+"?7[!(:"</f>
        <v>#REF!</v>
      </c>
      <c r="HE2" t="e">
        <f>Sheet1!#REF!+"?7[!(;"</f>
        <v>#REF!</v>
      </c>
      <c r="HF2" t="e">
        <f>Sheet1!#REF!+"?7[!(&lt;"</f>
        <v>#REF!</v>
      </c>
      <c r="HG2" t="e">
        <f>Sheet1!#REF!+"?7[!(="</f>
        <v>#REF!</v>
      </c>
      <c r="HH2" t="e">
        <f>Sheet1!#REF!+"?7[!(&gt;"</f>
        <v>#REF!</v>
      </c>
      <c r="HI2" t="e">
        <f>Sheet1!#REF!+"?7[!(?"</f>
        <v>#REF!</v>
      </c>
      <c r="HJ2" t="e">
        <f>Sheet1!B14+"?7[!(@"</f>
        <v>#VALUE!</v>
      </c>
      <c r="HK2" t="e">
        <f>Sheet1!C14+"?7[!(A"</f>
        <v>#VALUE!</v>
      </c>
      <c r="HL2" t="e">
        <f>Sheet1!#REF!+"?7[!(B"</f>
        <v>#REF!</v>
      </c>
      <c r="HM2" t="e">
        <f>Sheet1!D14+"?7[!(C"</f>
        <v>#VALUE!</v>
      </c>
      <c r="HN2" t="e">
        <f>Sheet1!E14+"?7[!(D"</f>
        <v>#VALUE!</v>
      </c>
      <c r="HO2" t="e">
        <f>Sheet1!#REF!+"?7[!(E"</f>
        <v>#REF!</v>
      </c>
      <c r="HP2" t="e">
        <f>Sheet1!B15+"?7[!(F"</f>
        <v>#VALUE!</v>
      </c>
      <c r="HQ2" t="e">
        <f>Sheet1!C15+"?7[!(G"</f>
        <v>#VALUE!</v>
      </c>
      <c r="HR2" t="e">
        <f>Sheet1!#REF!+"?7[!(H"</f>
        <v>#REF!</v>
      </c>
      <c r="HS2" t="e">
        <f>Sheet1!D15+"?7[!(I"</f>
        <v>#VALUE!</v>
      </c>
      <c r="HT2" t="e">
        <f>Sheet1!E15+"?7[!(J"</f>
        <v>#VALUE!</v>
      </c>
      <c r="HU2" t="e">
        <f>Sheet1!#REF!+"?7[!(K"</f>
        <v>#REF!</v>
      </c>
      <c r="HV2" t="e">
        <f>Sheet1!#REF!+"?7[!(L"</f>
        <v>#REF!</v>
      </c>
      <c r="HW2" t="e">
        <f>Sheet1!#REF!+"?7[!(M"</f>
        <v>#REF!</v>
      </c>
      <c r="HX2" t="e">
        <f>Sheet1!#REF!+"?7[!(N"</f>
        <v>#REF!</v>
      </c>
      <c r="HY2" t="e">
        <f>Sheet1!#REF!+"?7[!(O"</f>
        <v>#REF!</v>
      </c>
      <c r="HZ2" t="e">
        <f>Sheet1!#REF!+"?7[!(P"</f>
        <v>#REF!</v>
      </c>
      <c r="IA2" t="e">
        <f>Sheet1!#REF!+"?7[!(Q"</f>
        <v>#REF!</v>
      </c>
      <c r="IB2" t="e">
        <f>Sheet1!#REF!+"?7[!(R"</f>
        <v>#REF!</v>
      </c>
      <c r="IC2" t="e">
        <f>Sheet1!B16+"?7[!(S"</f>
        <v>#VALUE!</v>
      </c>
      <c r="ID2" t="e">
        <f>Sheet1!C16+"?7[!(T"</f>
        <v>#VALUE!</v>
      </c>
      <c r="IE2" t="e">
        <f>Sheet1!#REF!+"?7[!(U"</f>
        <v>#REF!</v>
      </c>
      <c r="IF2" t="e">
        <f>Sheet1!D16+"?7[!(V"</f>
        <v>#VALUE!</v>
      </c>
      <c r="IG2" t="e">
        <f>Sheet1!E16+"?7[!(W"</f>
        <v>#VALUE!</v>
      </c>
      <c r="IH2" t="e">
        <f>Sheet1!#REF!+"?7[!(X"</f>
        <v>#REF!</v>
      </c>
      <c r="II2" t="e">
        <f>Sheet1!#REF!+"?7[!(Y"</f>
        <v>#REF!</v>
      </c>
      <c r="IJ2" t="e">
        <f>Sheet1!B17+"?7[!(Z"</f>
        <v>#VALUE!</v>
      </c>
      <c r="IK2" t="e">
        <f>Sheet1!C17+"?7[!(["</f>
        <v>#VALUE!</v>
      </c>
      <c r="IL2" t="e">
        <f>Sheet1!#REF!+"?7[!(\"</f>
        <v>#REF!</v>
      </c>
      <c r="IM2" t="e">
        <f>Sheet1!D17+"?7[!(]"</f>
        <v>#VALUE!</v>
      </c>
      <c r="IN2" t="e">
        <f>Sheet1!E17+"?7[!(^"</f>
        <v>#VALUE!</v>
      </c>
      <c r="IO2" t="e">
        <f>Sheet1!#REF!+"?7[!(_"</f>
        <v>#REF!</v>
      </c>
      <c r="IP2" t="e">
        <f>#REF!*"?7[!(`"</f>
        <v>#REF!</v>
      </c>
      <c r="IQ2" t="e">
        <f>#REF!*"?7[!(a"</f>
        <v>#REF!</v>
      </c>
      <c r="IR2" t="e">
        <f>#REF!*"?7[!(b"</f>
        <v>#REF!</v>
      </c>
      <c r="IS2" t="e">
        <f>#REF!*"?7[!(c"</f>
        <v>#REF!</v>
      </c>
      <c r="IT2" t="e">
        <f>#REF!*"?7[!(d"</f>
        <v>#REF!</v>
      </c>
      <c r="IU2" t="e">
        <f>#REF!*"?7[!(e"</f>
        <v>#REF!</v>
      </c>
      <c r="IV2" t="e">
        <f>#REF!*"?7[!(f"</f>
        <v>#REF!</v>
      </c>
    </row>
    <row r="3" spans="1:256" x14ac:dyDescent="0.3">
      <c r="A3" t="s">
        <v>20</v>
      </c>
      <c r="F3" t="e">
        <f>#REF!*"?7[!(g"</f>
        <v>#REF!</v>
      </c>
      <c r="G3" t="e">
        <f>#REF!*"?7[!(h"</f>
        <v>#REF!</v>
      </c>
      <c r="H3" t="e">
        <f>#REF!*"?7[!(i"</f>
        <v>#REF!</v>
      </c>
      <c r="I3" t="e">
        <f>#REF!*"?7[!(j"</f>
        <v>#REF!</v>
      </c>
      <c r="J3" t="e">
        <f>#REF!*"?7[!(k"</f>
        <v>#REF!</v>
      </c>
      <c r="K3" t="e">
        <f>#REF!*"?7[!(l"</f>
        <v>#REF!</v>
      </c>
      <c r="L3" t="e">
        <f>#REF!*"?7[!(m"</f>
        <v>#REF!</v>
      </c>
      <c r="M3" t="e">
        <f>#REF!*"?7[!(n"</f>
        <v>#REF!</v>
      </c>
      <c r="N3" t="e">
        <f>#REF!*"?7[!(o"</f>
        <v>#REF!</v>
      </c>
      <c r="O3" t="e">
        <f>#REF!*"?7[!(p"</f>
        <v>#REF!</v>
      </c>
      <c r="P3" t="e">
        <f>#REF!*"?7[!(q"</f>
        <v>#REF!</v>
      </c>
      <c r="Q3" t="e">
        <f>#REF!*"?7[!(r"</f>
        <v>#REF!</v>
      </c>
      <c r="R3" t="e">
        <f>#REF!*"?7[!(s"</f>
        <v>#REF!</v>
      </c>
      <c r="S3" t="e">
        <f>#REF!*"?7[!(t"</f>
        <v>#REF!</v>
      </c>
      <c r="T3" t="e">
        <f>#REF!*"?7[!(u"</f>
        <v>#REF!</v>
      </c>
      <c r="U3" t="e">
        <f>#REF!*"?7[!(v"</f>
        <v>#REF!</v>
      </c>
      <c r="V3" t="e">
        <f>#REF!*"?7[!(w"</f>
        <v>#REF!</v>
      </c>
      <c r="W3" t="e">
        <f>#REF!*"?7[!(x"</f>
        <v>#REF!</v>
      </c>
      <c r="X3" t="e">
        <f>#REF!*"?7[!(y"</f>
        <v>#REF!</v>
      </c>
      <c r="Y3" t="e">
        <f>#REF!*"?7[!(z"</f>
        <v>#REF!</v>
      </c>
      <c r="Z3" t="e">
        <f>#REF!*"?7[!({"</f>
        <v>#REF!</v>
      </c>
      <c r="AA3" t="e">
        <f>#REF!*"?7[!(|"</f>
        <v>#REF!</v>
      </c>
      <c r="AB3" t="e">
        <f>#REF!*"?7[!(}"</f>
        <v>#REF!</v>
      </c>
      <c r="AC3" t="e">
        <f>#REF!*"?7[!(~"</f>
        <v>#REF!</v>
      </c>
      <c r="AD3" t="e">
        <f>#REF!*"?7[!)#"</f>
        <v>#REF!</v>
      </c>
      <c r="AE3" t="e">
        <f>#REF!*"?7[!)$"</f>
        <v>#REF!</v>
      </c>
      <c r="AF3" t="e">
        <f>#REF!*"?7[!)%"</f>
        <v>#REF!</v>
      </c>
      <c r="AG3" t="e">
        <f>#REF!*"?7[!)&amp;"</f>
        <v>#REF!</v>
      </c>
      <c r="AH3" t="e">
        <f>#REF!*"?7[!)'"</f>
        <v>#REF!</v>
      </c>
      <c r="AI3" t="e">
        <f>#REF!*"?7[!)("</f>
        <v>#REF!</v>
      </c>
      <c r="AJ3" t="e">
        <f>#REF!*"?7[!))"</f>
        <v>#REF!</v>
      </c>
      <c r="AK3" t="e">
        <f>#REF!*"?7[!)."</f>
        <v>#REF!</v>
      </c>
      <c r="AL3" t="e">
        <f>#REF!*"?7[!)/"</f>
        <v>#REF!</v>
      </c>
      <c r="AM3" t="e">
        <f>#REF!*"?7[!)0"</f>
        <v>#REF!</v>
      </c>
      <c r="AN3" t="e">
        <f>#REF!*"?7[!)1"</f>
        <v>#REF!</v>
      </c>
      <c r="AO3" t="e">
        <f>#REF!*"?7[!)2"</f>
        <v>#REF!</v>
      </c>
      <c r="AP3" t="e">
        <f>#REF!*"?7[!)3"</f>
        <v>#REF!</v>
      </c>
      <c r="AQ3" t="e">
        <f>#REF!*"?7[!)4"</f>
        <v>#REF!</v>
      </c>
      <c r="AR3" t="e">
        <f>#REF!*"?7[!)5"</f>
        <v>#REF!</v>
      </c>
      <c r="AS3" t="e">
        <f>#REF!*"?7[!)6"</f>
        <v>#REF!</v>
      </c>
      <c r="AT3" t="e">
        <f>#REF!*"?7[!)7"</f>
        <v>#REF!</v>
      </c>
      <c r="AU3" t="e">
        <f>#REF!*"?7[!)8"</f>
        <v>#REF!</v>
      </c>
      <c r="AV3" t="e">
        <f>#REF!*"?7[!)9"</f>
        <v>#REF!</v>
      </c>
      <c r="AW3" t="e">
        <f>#REF!*"?7[!):"</f>
        <v>#REF!</v>
      </c>
      <c r="AX3" t="e">
        <f>#REF!-"?7[!);"</f>
        <v>#REF!</v>
      </c>
      <c r="AY3" t="e">
        <f>#REF!-"?7[!)&lt;"</f>
        <v>#REF!</v>
      </c>
      <c r="AZ3" t="e">
        <f>#REF!-"?7[!)="</f>
        <v>#REF!</v>
      </c>
      <c r="BA3" t="e">
        <f>#REF!-"?7[!)&gt;"</f>
        <v>#REF!</v>
      </c>
      <c r="BB3" t="e">
        <f>#REF!-"?7[!)?"</f>
        <v>#REF!</v>
      </c>
      <c r="BC3" t="e">
        <f>#REF!-"?7[!)@"</f>
        <v>#REF!</v>
      </c>
      <c r="BD3" t="e">
        <f>#REF!-"?7[!)A"</f>
        <v>#REF!</v>
      </c>
      <c r="BE3" t="e">
        <f>#REF!-"?7[!)B"</f>
        <v>#REF!</v>
      </c>
      <c r="BF3" t="e">
        <f>#REF!-"?7[!)C"</f>
        <v>#REF!</v>
      </c>
      <c r="BG3" t="e">
        <f>#REF!-"?7[!)D"</f>
        <v>#REF!</v>
      </c>
      <c r="BH3" t="e">
        <f>#REF!-"?7[!)E"</f>
        <v>#REF!</v>
      </c>
      <c r="BI3" t="e">
        <f>#REF!-"?7[!)F"</f>
        <v>#REF!</v>
      </c>
      <c r="BJ3" t="e">
        <f>#REF!-"?7[!)G"</f>
        <v>#REF!</v>
      </c>
      <c r="BK3" t="e">
        <f>#REF!-"?7[!)H"</f>
        <v>#REF!</v>
      </c>
      <c r="BL3" t="e">
        <f>#REF!-"?7[!)I"</f>
        <v>#REF!</v>
      </c>
      <c r="BM3" t="e">
        <f>#REF!-"?7[!)J"</f>
        <v>#REF!</v>
      </c>
      <c r="BN3" t="e">
        <f>#REF!-"?7[!)K"</f>
        <v>#REF!</v>
      </c>
      <c r="BO3" t="e">
        <f>#REF!-"?7[!)L"</f>
        <v>#REF!</v>
      </c>
      <c r="BP3" t="e">
        <f>#REF!-"?7[!)M"</f>
        <v>#REF!</v>
      </c>
      <c r="BQ3" t="e">
        <f>#REF!-"?7[!)N"</f>
        <v>#REF!</v>
      </c>
      <c r="BR3" t="e">
        <f>#REF!-"?7[!)O"</f>
        <v>#REF!</v>
      </c>
      <c r="BS3" t="e">
        <f>#REF!-"?7[!)P"</f>
        <v>#REF!</v>
      </c>
      <c r="BT3" t="e">
        <f>#REF!-"?7[!)Q"</f>
        <v>#REF!</v>
      </c>
      <c r="BU3" t="e">
        <f>#REF!-"?7[!)R"</f>
        <v>#REF!</v>
      </c>
      <c r="BV3" t="e">
        <f>#REF!-"?7[!)S"</f>
        <v>#REF!</v>
      </c>
      <c r="BW3" t="e">
        <f>#REF!-"?7[!)T"</f>
        <v>#REF!</v>
      </c>
      <c r="BX3" t="e">
        <f>#REF!-"?7[!)U"</f>
        <v>#REF!</v>
      </c>
      <c r="BY3" t="e">
        <f>#REF!-"?7[!)V"</f>
        <v>#REF!</v>
      </c>
      <c r="BZ3" t="e">
        <f>#REF!-"?7[!)W"</f>
        <v>#REF!</v>
      </c>
      <c r="CA3" t="e">
        <f>#REF!-"?7[!)X"</f>
        <v>#REF!</v>
      </c>
      <c r="CB3" t="e">
        <f>#REF!-"?7[!)Y"</f>
        <v>#REF!</v>
      </c>
      <c r="CC3" t="e">
        <f>#REF!-"?7[!)Z"</f>
        <v>#REF!</v>
      </c>
      <c r="CD3" t="e">
        <f>#REF!-"?7[!)["</f>
        <v>#REF!</v>
      </c>
      <c r="CE3" t="e">
        <f>#REF!-"?7[!)\"</f>
        <v>#REF!</v>
      </c>
      <c r="CF3" t="e">
        <f>#REF!-"?7[!)]"</f>
        <v>#REF!</v>
      </c>
      <c r="CG3" t="e">
        <f>#REF!-"?7[!)^"</f>
        <v>#REF!</v>
      </c>
      <c r="CH3" t="e">
        <f>#REF!-"?7[!)_"</f>
        <v>#REF!</v>
      </c>
      <c r="CI3" t="e">
        <f>#REF!-"?7[!)`"</f>
        <v>#REF!</v>
      </c>
      <c r="CJ3" t="e">
        <f>#REF!-"?7[!)a"</f>
        <v>#REF!</v>
      </c>
      <c r="CK3" t="e">
        <f>#REF!-"?7[!)b"</f>
        <v>#REF!</v>
      </c>
      <c r="CL3" t="e">
        <f>#REF!-"?7[!)c"</f>
        <v>#REF!</v>
      </c>
      <c r="CM3" t="e">
        <f>#REF!-"?7[!)d"</f>
        <v>#REF!</v>
      </c>
      <c r="CN3" t="e">
        <f>#REF!-"?7[!)e"</f>
        <v>#REF!</v>
      </c>
      <c r="CO3" t="e">
        <f>#REF!-"?7[!)f"</f>
        <v>#REF!</v>
      </c>
      <c r="CP3" t="e">
        <f>#REF!-"?7[!)g"</f>
        <v>#REF!</v>
      </c>
      <c r="CQ3" t="e">
        <f>#REF!-"?7[!)h"</f>
        <v>#REF!</v>
      </c>
      <c r="CR3" t="e">
        <f>#REF!-"?7[!)i"</f>
        <v>#REF!</v>
      </c>
      <c r="CS3" t="e">
        <f>#REF!-"?7[!)j"</f>
        <v>#REF!</v>
      </c>
      <c r="CT3" t="e">
        <f>#REF!-"?7[!)k"</f>
        <v>#REF!</v>
      </c>
      <c r="CU3" t="e">
        <f>#REF!-"?7[!)l"</f>
        <v>#REF!</v>
      </c>
      <c r="CV3" t="e">
        <f>#REF!-"?7[!)m"</f>
        <v>#REF!</v>
      </c>
      <c r="CW3" t="e">
        <f>#REF!-"?7[!)n"</f>
        <v>#REF!</v>
      </c>
      <c r="CX3" t="e">
        <f>#REF!-"?7[!)o"</f>
        <v>#REF!</v>
      </c>
      <c r="CY3" t="e">
        <f>#REF!-"?7[!)p"</f>
        <v>#REF!</v>
      </c>
      <c r="CZ3" t="e">
        <f>#REF!-"?7[!)q"</f>
        <v>#REF!</v>
      </c>
      <c r="DA3" t="e">
        <f>#REF!-"?7[!)r"</f>
        <v>#REF!</v>
      </c>
      <c r="DB3" t="e">
        <f>#REF!-"?7[!)s"</f>
        <v>#REF!</v>
      </c>
      <c r="DC3" t="e">
        <f>#REF!-"?7[!)t"</f>
        <v>#REF!</v>
      </c>
      <c r="DD3" t="e">
        <f>#REF!-"?7[!)u"</f>
        <v>#REF!</v>
      </c>
      <c r="DE3" t="e">
        <f>#REF!-"?7[!)v"</f>
        <v>#REF!</v>
      </c>
      <c r="DF3" t="e">
        <f>#REF!-"?7[!)w"</f>
        <v>#REF!</v>
      </c>
      <c r="DG3" t="e">
        <f>#REF!-"?7[!)x"</f>
        <v>#REF!</v>
      </c>
      <c r="DH3" t="e">
        <f>#REF!-"?7[!)y"</f>
        <v>#REF!</v>
      </c>
      <c r="DI3" t="e">
        <f>#REF!-"?7[!)z"</f>
        <v>#REF!</v>
      </c>
      <c r="DJ3" t="e">
        <f>#REF!-"?7[!){"</f>
        <v>#REF!</v>
      </c>
      <c r="DK3" t="e">
        <f>#REF!-"?7[!)|"</f>
        <v>#REF!</v>
      </c>
      <c r="DL3" t="e">
        <f>#REF!-"?7[!)}"</f>
        <v>#REF!</v>
      </c>
      <c r="DM3" t="e">
        <f>#REF!-"?7[!)~"</f>
        <v>#REF!</v>
      </c>
      <c r="DN3" t="e">
        <f>#REF!-"?7[!.#"</f>
        <v>#REF!</v>
      </c>
      <c r="DO3" t="e">
        <f>#REF!-"?7[!.$"</f>
        <v>#REF!</v>
      </c>
      <c r="DP3" t="e">
        <f>#REF!-"?7[!.%"</f>
        <v>#REF!</v>
      </c>
      <c r="DQ3" t="e">
        <f>#REF!-"?7[!.&amp;"</f>
        <v>#REF!</v>
      </c>
      <c r="DR3" t="e">
        <f>#REF!-"?7[!.'"</f>
        <v>#REF!</v>
      </c>
      <c r="DS3" t="e">
        <f>#REF!-"?7[!.("</f>
        <v>#REF!</v>
      </c>
      <c r="DT3" t="e">
        <f>#REF!-"?7[!.)"</f>
        <v>#REF!</v>
      </c>
      <c r="DU3" t="e">
        <f>#REF!-"?7[!.."</f>
        <v>#REF!</v>
      </c>
      <c r="DV3" t="e">
        <f>#REF!-"?7[!./"</f>
        <v>#REF!</v>
      </c>
      <c r="DW3" t="e">
        <f>#REF!-"?7[!.0"</f>
        <v>#REF!</v>
      </c>
      <c r="DX3" t="e">
        <f>#REF!-"?7[!.1"</f>
        <v>#REF!</v>
      </c>
      <c r="DY3" t="e">
        <f>#REF!-"?7[!.2"</f>
        <v>#REF!</v>
      </c>
      <c r="DZ3" t="e">
        <f>#REF!-"?7[!.3"</f>
        <v>#REF!</v>
      </c>
      <c r="EA3" t="e">
        <f>#REF!-"?7[!.4"</f>
        <v>#REF!</v>
      </c>
      <c r="EB3" t="e">
        <f>#REF!-"?7[!.5"</f>
        <v>#REF!</v>
      </c>
      <c r="EC3" t="e">
        <f>#REF!-"?7[!.6"</f>
        <v>#REF!</v>
      </c>
      <c r="ED3" t="e">
        <f>#REF!-"?7[!.7"</f>
        <v>#REF!</v>
      </c>
      <c r="EE3" t="e">
        <f>#REF!-"?7[!.8"</f>
        <v>#REF!</v>
      </c>
      <c r="EF3" t="e">
        <f>#REF!-"?7[!.9"</f>
        <v>#REF!</v>
      </c>
      <c r="EG3" t="e">
        <f>#REF!-"?7[!.:"</f>
        <v>#REF!</v>
      </c>
      <c r="EH3" t="e">
        <f>#REF!-"?7[!.;"</f>
        <v>#REF!</v>
      </c>
      <c r="EI3" t="e">
        <f>#REF!-"?7[!.&lt;"</f>
        <v>#REF!</v>
      </c>
      <c r="EJ3" t="e">
        <f>#REF!-"?7[!.="</f>
        <v>#REF!</v>
      </c>
      <c r="EK3" t="e">
        <f>#REF!-"?7[!.&gt;"</f>
        <v>#REF!</v>
      </c>
      <c r="EL3" t="e">
        <f>#REF!-"?7[!.?"</f>
        <v>#REF!</v>
      </c>
      <c r="EM3" t="e">
        <f>#REF!-"?7[!.@"</f>
        <v>#REF!</v>
      </c>
      <c r="EN3" t="e">
        <f>#REF!-"?7[!.A"</f>
        <v>#REF!</v>
      </c>
      <c r="EO3" t="e">
        <f>#REF!-"?7[!.B"</f>
        <v>#REF!</v>
      </c>
      <c r="EP3" t="e">
        <f>#REF!-"?7[!.C"</f>
        <v>#REF!</v>
      </c>
      <c r="EQ3" t="e">
        <f>#REF!-"?7[!.D"</f>
        <v>#REF!</v>
      </c>
      <c r="ER3" t="e">
        <f>#REF!-"?7[!.E"</f>
        <v>#REF!</v>
      </c>
      <c r="ES3" t="e">
        <f>#REF!-"?7[!.F"</f>
        <v>#REF!</v>
      </c>
      <c r="ET3" t="e">
        <f>#REF!-"?7[!.G"</f>
        <v>#REF!</v>
      </c>
      <c r="EU3" t="e">
        <f>#REF!-"?7[!.H"</f>
        <v>#REF!</v>
      </c>
      <c r="EV3" t="e">
        <f>#REF!-"?7[!.I"</f>
        <v>#REF!</v>
      </c>
      <c r="EW3" t="e">
        <f>#REF!-"?7[!.J"</f>
        <v>#REF!</v>
      </c>
      <c r="EX3" t="e">
        <f>#REF!-"?7[!.K"</f>
        <v>#REF!</v>
      </c>
      <c r="EY3" t="e">
        <f>#REF!-"?7[!.L"</f>
        <v>#REF!</v>
      </c>
      <c r="EZ3" t="e">
        <f>#REF!-"?7[!.M"</f>
        <v>#REF!</v>
      </c>
      <c r="FA3" t="e">
        <f>#REF!-"?7[!.N"</f>
        <v>#REF!</v>
      </c>
      <c r="FB3" t="e">
        <f>#REF!-"?7[!.O"</f>
        <v>#REF!</v>
      </c>
      <c r="FC3" t="e">
        <f>#REF!-"?7[!.P"</f>
        <v>#REF!</v>
      </c>
      <c r="FD3" t="e">
        <f>#REF!-"?7[!.Q"</f>
        <v>#REF!</v>
      </c>
      <c r="FE3" t="e">
        <f>#REF!-"?7[!.R"</f>
        <v>#REF!</v>
      </c>
      <c r="FF3" t="e">
        <f>#REF!-"?7[!.S"</f>
        <v>#REF!</v>
      </c>
      <c r="FG3" t="e">
        <f>#REF!-"?7[!.T"</f>
        <v>#REF!</v>
      </c>
      <c r="FH3" t="e">
        <f>#REF!-"?7[!.U"</f>
        <v>#REF!</v>
      </c>
      <c r="FI3" t="e">
        <f>#REF!-"?7[!.V"</f>
        <v>#REF!</v>
      </c>
      <c r="FJ3" t="e">
        <f>#REF!-"?7[!.W"</f>
        <v>#REF!</v>
      </c>
      <c r="FK3" t="e">
        <f>#REF!-"?7[!.X"</f>
        <v>#REF!</v>
      </c>
      <c r="FL3" t="e">
        <f>#REF!-"?7[!.Y"</f>
        <v>#REF!</v>
      </c>
      <c r="FM3" t="e">
        <f>#REF!-"?7[!.Z"</f>
        <v>#REF!</v>
      </c>
      <c r="FN3" t="e">
        <f>#REF!-"?7[!.["</f>
        <v>#REF!</v>
      </c>
      <c r="FO3" t="e">
        <f>#REF!-"?7[!.\"</f>
        <v>#REF!</v>
      </c>
      <c r="FP3" t="e">
        <f>#REF!-"?7[!.]"</f>
        <v>#REF!</v>
      </c>
      <c r="FQ3" t="e">
        <f>#REF!-"?7[!.^"</f>
        <v>#REF!</v>
      </c>
      <c r="FR3" t="e">
        <f>#REF!-"?7[!._"</f>
        <v>#REF!</v>
      </c>
      <c r="FS3" t="e">
        <f>#REF!-"?7[!.`"</f>
        <v>#REF!</v>
      </c>
      <c r="FT3" t="e">
        <f>#REF!-"?7[!.a"</f>
        <v>#REF!</v>
      </c>
      <c r="FU3" t="e">
        <f>#REF!-"?7[!.b"</f>
        <v>#REF!</v>
      </c>
      <c r="FV3" t="e">
        <f>#REF!-"?7[!.c"</f>
        <v>#REF!</v>
      </c>
      <c r="FW3" t="e">
        <f>#REF!-"?7[!.d"</f>
        <v>#REF!</v>
      </c>
      <c r="FX3" t="e">
        <f>#REF!-"?7[!.e"</f>
        <v>#REF!</v>
      </c>
      <c r="FY3" t="e">
        <f>#REF!-"?7[!.f"</f>
        <v>#REF!</v>
      </c>
      <c r="FZ3" t="e">
        <f>#REF!-"?7[!.g"</f>
        <v>#REF!</v>
      </c>
      <c r="GA3" t="e">
        <f>#REF!-"?7[!.h"</f>
        <v>#REF!</v>
      </c>
      <c r="GB3" t="e">
        <f>#REF!-"?7[!.i"</f>
        <v>#REF!</v>
      </c>
      <c r="GC3" t="e">
        <f>#REF!-"?7[!.j"</f>
        <v>#REF!</v>
      </c>
      <c r="GD3" t="e">
        <f>#REF!-"?7[!.k"</f>
        <v>#REF!</v>
      </c>
      <c r="GE3" t="e">
        <f>#REF!-"?7[!.l"</f>
        <v>#REF!</v>
      </c>
      <c r="GF3" t="e">
        <f>#REF!-"?7[!.m"</f>
        <v>#REF!</v>
      </c>
      <c r="GG3" t="e">
        <f>#REF!-"?7[!.n"</f>
        <v>#REF!</v>
      </c>
      <c r="GH3" t="e">
        <f>#REF!-"?7[!.o"</f>
        <v>#REF!</v>
      </c>
      <c r="GI3" t="e">
        <f>#REF!-"?7[!.p"</f>
        <v>#REF!</v>
      </c>
      <c r="GJ3" t="e">
        <f>#REF!-"?7[!.q"</f>
        <v>#REF!</v>
      </c>
      <c r="GK3" t="e">
        <f>#REF!-"?7[!.r"</f>
        <v>#REF!</v>
      </c>
      <c r="GL3" t="e">
        <f>#REF!-"?7[!.s"</f>
        <v>#REF!</v>
      </c>
      <c r="GM3" t="e">
        <f>#REF!-"?7[!.t"</f>
        <v>#REF!</v>
      </c>
      <c r="GN3" t="e">
        <f>#REF!-"?7[!.u"</f>
        <v>#REF!</v>
      </c>
      <c r="GO3" t="e">
        <f>#REF!-"?7[!.v"</f>
        <v>#REF!</v>
      </c>
      <c r="GP3" t="e">
        <f>#REF!-"?7[!.w"</f>
        <v>#REF!</v>
      </c>
      <c r="GQ3" t="e">
        <f>#REF!-"?7[!.x"</f>
        <v>#REF!</v>
      </c>
      <c r="GR3" t="e">
        <f>#REF!-"?7[!.y"</f>
        <v>#REF!</v>
      </c>
      <c r="GS3" t="e">
        <f>#REF!-"?7[!.z"</f>
        <v>#REF!</v>
      </c>
      <c r="GT3" t="e">
        <f>#REF!-"?7[!.{"</f>
        <v>#REF!</v>
      </c>
      <c r="GU3" t="e">
        <f>#REF!-"?7[!.|"</f>
        <v>#REF!</v>
      </c>
      <c r="GV3" t="e">
        <f>#REF!-"?7[!.}"</f>
        <v>#REF!</v>
      </c>
      <c r="GW3" t="e">
        <f>#REF!-"?7[!.~"</f>
        <v>#REF!</v>
      </c>
      <c r="GX3" t="e">
        <f>#REF!-"?7[!/#"</f>
        <v>#REF!</v>
      </c>
      <c r="GY3" t="e">
        <f>#REF!-"?7[!/$"</f>
        <v>#REF!</v>
      </c>
      <c r="GZ3" t="e">
        <f>#REF!-"?7[!/%"</f>
        <v>#REF!</v>
      </c>
      <c r="HA3" t="e">
        <f>#REF!-"?7[!/&amp;"</f>
        <v>#REF!</v>
      </c>
      <c r="HB3" t="e">
        <f>#REF!-"?7[!/'"</f>
        <v>#REF!</v>
      </c>
      <c r="HC3" t="e">
        <f>#REF!-"?7[!/("</f>
        <v>#REF!</v>
      </c>
      <c r="HD3" t="e">
        <f>#REF!-"?7[!/)"</f>
        <v>#REF!</v>
      </c>
      <c r="HE3" t="e">
        <f>#REF!-"?7[!/."</f>
        <v>#REF!</v>
      </c>
      <c r="HF3" t="e">
        <f>#REF!-"?7[!//"</f>
        <v>#REF!</v>
      </c>
      <c r="HG3" t="e">
        <f>#REF!-"?7[!/0"</f>
        <v>#REF!</v>
      </c>
      <c r="HH3" t="e">
        <f>#REF!-"?7[!/1"</f>
        <v>#REF!</v>
      </c>
      <c r="HI3" t="e">
        <f>#REF!-"?7[!/2"</f>
        <v>#REF!</v>
      </c>
      <c r="HJ3" t="e">
        <f>#REF!-"?7[!/3"</f>
        <v>#REF!</v>
      </c>
      <c r="HK3" t="e">
        <f>#REF!-"?7[!/4"</f>
        <v>#REF!</v>
      </c>
      <c r="HL3" t="e">
        <f>#REF!-"?7[!/5"</f>
        <v>#REF!</v>
      </c>
      <c r="HM3" t="e">
        <f>#REF!-"?7[!/6"</f>
        <v>#REF!</v>
      </c>
      <c r="HN3" t="e">
        <f>#REF!-"?7[!/7"</f>
        <v>#REF!</v>
      </c>
      <c r="HO3" t="e">
        <f>#REF!-"?7[!/8"</f>
        <v>#REF!</v>
      </c>
      <c r="HP3" t="e">
        <f>#REF!-"?7[!/9"</f>
        <v>#REF!</v>
      </c>
      <c r="HQ3" t="e">
        <f>#REF!-"?7[!/:"</f>
        <v>#REF!</v>
      </c>
      <c r="HR3" t="e">
        <f>#REF!-"?7[!/;"</f>
        <v>#REF!</v>
      </c>
      <c r="HS3" t="e">
        <f>#REF!-"?7[!/&lt;"</f>
        <v>#REF!</v>
      </c>
      <c r="HT3" t="e">
        <f>#REF!-"?7[!/="</f>
        <v>#REF!</v>
      </c>
      <c r="HU3" t="e">
        <f>#REF!-"?7[!/&gt;"</f>
        <v>#REF!</v>
      </c>
      <c r="HV3" t="e">
        <f>#REF!-"?7[!/?"</f>
        <v>#REF!</v>
      </c>
      <c r="HW3" t="e">
        <f>#REF!-"?7[!/@"</f>
        <v>#REF!</v>
      </c>
      <c r="HX3" t="e">
        <f>#REF!-"?7[!/A"</f>
        <v>#REF!</v>
      </c>
      <c r="HY3" t="e">
        <f>#REF!-"?7[!/B"</f>
        <v>#REF!</v>
      </c>
      <c r="HZ3" t="e">
        <f>#REF!-"?7[!/C"</f>
        <v>#REF!</v>
      </c>
      <c r="IA3" t="e">
        <f>#REF!-"?7[!/D"</f>
        <v>#REF!</v>
      </c>
      <c r="IB3" t="e">
        <f>#REF!-"?7[!/E"</f>
        <v>#REF!</v>
      </c>
      <c r="IC3" t="e">
        <f>#REF!-"?7[!/F"</f>
        <v>#REF!</v>
      </c>
      <c r="ID3" t="e">
        <f>#REF!-"?7[!/G"</f>
        <v>#REF!</v>
      </c>
      <c r="IE3" t="e">
        <f>#REF!-"?7[!/H"</f>
        <v>#REF!</v>
      </c>
      <c r="IF3" t="e">
        <f>#REF!-"?7[!/I"</f>
        <v>#REF!</v>
      </c>
      <c r="IG3" t="e">
        <f>#REF!-"?7[!/J"</f>
        <v>#REF!</v>
      </c>
      <c r="IH3" t="e">
        <f>#REF!-"?7[!/K"</f>
        <v>#REF!</v>
      </c>
      <c r="II3" t="e">
        <f>#REF!-"?7[!/L"</f>
        <v>#REF!</v>
      </c>
      <c r="IJ3" t="e">
        <f>#REF!-"?7[!/M"</f>
        <v>#REF!</v>
      </c>
      <c r="IK3" t="e">
        <f>#REF!-"?7[!/N"</f>
        <v>#REF!</v>
      </c>
      <c r="IL3" t="e">
        <f>#REF!-"?7[!/O"</f>
        <v>#REF!</v>
      </c>
      <c r="IM3" t="e">
        <f>#REF!-"?7[!/P"</f>
        <v>#REF!</v>
      </c>
      <c r="IN3" t="e">
        <f>#REF!-"?7[!/Q"</f>
        <v>#REF!</v>
      </c>
      <c r="IO3" t="e">
        <f>#REF!-"?7[!/R"</f>
        <v>#REF!</v>
      </c>
      <c r="IP3" t="e">
        <f>#REF!-"?7[!/S"</f>
        <v>#REF!</v>
      </c>
      <c r="IQ3" t="e">
        <f>#REF!*"?7[!/T"</f>
        <v>#REF!</v>
      </c>
      <c r="IR3" t="e">
        <f>#REF!*"?7[!/U"</f>
        <v>#REF!</v>
      </c>
      <c r="IS3" t="e">
        <f>#REF!*"?7[!/V"</f>
        <v>#REF!</v>
      </c>
      <c r="IT3" t="e">
        <f>#REF!*"?7[!/W"</f>
        <v>#REF!</v>
      </c>
      <c r="IU3" t="e">
        <f>#REF!*"?7[!/X"</f>
        <v>#REF!</v>
      </c>
      <c r="IV3" t="e">
        <f>#REF!*"?7[!/Y"</f>
        <v>#REF!</v>
      </c>
    </row>
    <row r="4" spans="1:256" x14ac:dyDescent="0.3">
      <c r="F4" t="e">
        <f>#REF!*"?7[!/Z"</f>
        <v>#REF!</v>
      </c>
      <c r="G4" t="e">
        <f>#REF!*"?7[!/["</f>
        <v>#REF!</v>
      </c>
      <c r="H4" t="e">
        <f>#REF!*"?7[!/\"</f>
        <v>#REF!</v>
      </c>
      <c r="I4" t="e">
        <f>#REF!*"?7[!/]"</f>
        <v>#REF!</v>
      </c>
      <c r="J4" t="e">
        <f>#REF!*"?7[!/^"</f>
        <v>#REF!</v>
      </c>
      <c r="K4" t="e">
        <f>#REF!*"?7[!/_"</f>
        <v>#REF!</v>
      </c>
      <c r="L4" t="e">
        <f>#REF!*"?7[!/`"</f>
        <v>#REF!</v>
      </c>
      <c r="M4" t="e">
        <f>#REF!*"?7[!/a"</f>
        <v>#REF!</v>
      </c>
      <c r="N4" t="e">
        <f>#REF!*"?7[!/b"</f>
        <v>#REF!</v>
      </c>
      <c r="O4" t="e">
        <f>#REF!*"?7[!/c"</f>
        <v>#REF!</v>
      </c>
      <c r="P4" t="e">
        <f>#REF!*"?7[!/d"</f>
        <v>#REF!</v>
      </c>
      <c r="Q4" t="e">
        <f>#REF!*"?7[!/e"</f>
        <v>#REF!</v>
      </c>
      <c r="R4" t="e">
        <f>#REF!*"?7[!/f"</f>
        <v>#REF!</v>
      </c>
      <c r="S4" t="e">
        <f>#REF!*"?7[!/g"</f>
        <v>#REF!</v>
      </c>
      <c r="T4" t="e">
        <f>#REF!*"?7[!/h"</f>
        <v>#REF!</v>
      </c>
      <c r="U4" t="e">
        <f>#REF!*"?7[!/i"</f>
        <v>#REF!</v>
      </c>
      <c r="V4" t="e">
        <f>#REF!*"?7[!/j"</f>
        <v>#REF!</v>
      </c>
      <c r="W4" t="e">
        <f>#REF!*"?7[!/k"</f>
        <v>#REF!</v>
      </c>
      <c r="X4" t="e">
        <f>#REF!*"?7[!/l"</f>
        <v>#REF!</v>
      </c>
      <c r="Y4" t="e">
        <f>#REF!*"?7[!/m"</f>
        <v>#REF!</v>
      </c>
      <c r="Z4" t="e">
        <f>#REF!*"?7[!/n"</f>
        <v>#REF!</v>
      </c>
      <c r="AA4" t="e">
        <f>#REF!*"?7[!/o"</f>
        <v>#REF!</v>
      </c>
      <c r="AB4" t="e">
        <f>#REF!*"?7[!/p"</f>
        <v>#REF!</v>
      </c>
      <c r="AC4" t="e">
        <f>#REF!*"?7[!/q"</f>
        <v>#REF!</v>
      </c>
      <c r="AD4" t="e">
        <f>#REF!*"?7[!/r"</f>
        <v>#REF!</v>
      </c>
      <c r="AE4" t="e">
        <f>#REF!*"?7[!/s"</f>
        <v>#REF!</v>
      </c>
      <c r="AF4" t="e">
        <f>#REF!*"?7[!/t"</f>
        <v>#REF!</v>
      </c>
      <c r="AG4" t="e">
        <f>#REF!*"?7[!/u"</f>
        <v>#REF!</v>
      </c>
      <c r="AH4" t="e">
        <f>#REF!*"?7[!/v"</f>
        <v>#REF!</v>
      </c>
      <c r="AI4" t="e">
        <f>#REF!*"?7[!/w"</f>
        <v>#REF!</v>
      </c>
      <c r="AJ4" t="e">
        <f>#REF!*"?7[!/x"</f>
        <v>#REF!</v>
      </c>
      <c r="AK4" t="e">
        <f>#REF!*"?7[!/y"</f>
        <v>#REF!</v>
      </c>
      <c r="AL4" t="e">
        <f>#REF!*"?7[!/z"</f>
        <v>#REF!</v>
      </c>
      <c r="AM4" t="e">
        <f>#REF!*"?7[!/{"</f>
        <v>#REF!</v>
      </c>
      <c r="AN4" t="e">
        <f>#REF!*"?7[!/|"</f>
        <v>#REF!</v>
      </c>
      <c r="AO4" t="e">
        <f>#REF!*"?7[!/}"</f>
        <v>#REF!</v>
      </c>
      <c r="AP4" t="e">
        <f>#REF!*"?7[!/~"</f>
        <v>#REF!</v>
      </c>
      <c r="AQ4" t="e">
        <f>#REF!*"?7[!0#"</f>
        <v>#REF!</v>
      </c>
      <c r="AR4" t="e">
        <f>#REF!*"?7[!0$"</f>
        <v>#REF!</v>
      </c>
      <c r="AS4" t="e">
        <f>#REF!*"?7[!0%"</f>
        <v>#REF!</v>
      </c>
      <c r="AT4" t="e">
        <f>#REF!*"?7[!0&amp;"</f>
        <v>#REF!</v>
      </c>
      <c r="AU4" t="e">
        <f>#REF!*"?7[!0'"</f>
        <v>#REF!</v>
      </c>
      <c r="AV4" t="e">
        <f>#REF!*"?7[!0("</f>
        <v>#REF!</v>
      </c>
      <c r="AW4" t="e">
        <f>#REF!*"?7[!0)"</f>
        <v>#REF!</v>
      </c>
      <c r="AX4" t="e">
        <f>#REF!*"?7[!0."</f>
        <v>#REF!</v>
      </c>
      <c r="AY4" t="e">
        <f>#REF!-"?7[!0/"</f>
        <v>#REF!</v>
      </c>
      <c r="AZ4" t="e">
        <f>#REF!-"?7[!00"</f>
        <v>#REF!</v>
      </c>
      <c r="BA4" t="e">
        <f>#REF!-"?7[!01"</f>
        <v>#REF!</v>
      </c>
      <c r="BB4" t="e">
        <f>#REF!-"?7[!02"</f>
        <v>#REF!</v>
      </c>
      <c r="BC4" t="e">
        <f>#REF!-"?7[!03"</f>
        <v>#REF!</v>
      </c>
      <c r="BD4" t="e">
        <f>#REF!-"?7[!04"</f>
        <v>#REF!</v>
      </c>
      <c r="BE4" t="e">
        <f>#REF!-"?7[!05"</f>
        <v>#REF!</v>
      </c>
      <c r="BF4" t="e">
        <f>#REF!-"?7[!06"</f>
        <v>#REF!</v>
      </c>
      <c r="BG4" t="e">
        <f>#REF!-"?7[!07"</f>
        <v>#REF!</v>
      </c>
      <c r="BH4" t="e">
        <f>#REF!-"?7[!08"</f>
        <v>#REF!</v>
      </c>
      <c r="BI4" t="e">
        <f>#REF!-"?7[!09"</f>
        <v>#REF!</v>
      </c>
      <c r="BJ4" t="e">
        <f>#REF!-"?7[!0:"</f>
        <v>#REF!</v>
      </c>
      <c r="BK4" t="e">
        <f>#REF!-"?7[!0;"</f>
        <v>#REF!</v>
      </c>
      <c r="BL4" t="e">
        <f>#REF!-"?7[!0&lt;"</f>
        <v>#REF!</v>
      </c>
      <c r="BM4" t="e">
        <f>#REF!-"?7[!0="</f>
        <v>#REF!</v>
      </c>
      <c r="BN4" t="e">
        <f>#REF!-"?7[!0&gt;"</f>
        <v>#REF!</v>
      </c>
      <c r="BO4" t="e">
        <f>#REF!-"?7[!0?"</f>
        <v>#REF!</v>
      </c>
      <c r="BP4" t="e">
        <f>#REF!-"?7[!0@"</f>
        <v>#REF!</v>
      </c>
      <c r="BQ4" t="e">
        <f>#REF!-"?7[!0A"</f>
        <v>#REF!</v>
      </c>
      <c r="BR4" t="e">
        <f>#REF!-"?7[!0B"</f>
        <v>#REF!</v>
      </c>
      <c r="BS4" t="e">
        <f>#REF!-"?7[!0C"</f>
        <v>#REF!</v>
      </c>
      <c r="BT4" t="e">
        <f>#REF!-"?7[!0D"</f>
        <v>#REF!</v>
      </c>
      <c r="BU4" t="e">
        <f>#REF!-"?7[!0E"</f>
        <v>#REF!</v>
      </c>
      <c r="BV4" t="e">
        <f>#REF!-"?7[!0F"</f>
        <v>#REF!</v>
      </c>
      <c r="BW4" t="e">
        <f>#REF!-"?7[!0G"</f>
        <v>#REF!</v>
      </c>
      <c r="BX4" t="e">
        <f>#REF!-"?7[!0H"</f>
        <v>#REF!</v>
      </c>
      <c r="BY4" t="e">
        <f>#REF!-"?7[!0I"</f>
        <v>#REF!</v>
      </c>
      <c r="BZ4" t="e">
        <f>#REF!-"?7[!0J"</f>
        <v>#REF!</v>
      </c>
      <c r="CA4" t="e">
        <f>#REF!-"?7[!0K"</f>
        <v>#REF!</v>
      </c>
      <c r="CB4" t="e">
        <f>#REF!-"?7[!0L"</f>
        <v>#REF!</v>
      </c>
      <c r="CC4" t="e">
        <f>#REF!-"?7[!0M"</f>
        <v>#REF!</v>
      </c>
      <c r="CD4" t="e">
        <f>#REF!-"?7[!0N"</f>
        <v>#REF!</v>
      </c>
      <c r="CE4" t="e">
        <f>#REF!-"?7[!0O"</f>
        <v>#REF!</v>
      </c>
      <c r="CF4" t="e">
        <f>#REF!-"?7[!0P"</f>
        <v>#REF!</v>
      </c>
      <c r="CG4" t="e">
        <f>#REF!-"?7[!0Q"</f>
        <v>#REF!</v>
      </c>
      <c r="CH4" t="e">
        <f>#REF!-"?7[!0R"</f>
        <v>#REF!</v>
      </c>
      <c r="CI4" t="e">
        <f>#REF!-"?7[!0S"</f>
        <v>#REF!</v>
      </c>
      <c r="CJ4" t="e">
        <f>#REF!-"?7[!0T"</f>
        <v>#REF!</v>
      </c>
      <c r="CK4" t="e">
        <f>#REF!-"?7[!0U"</f>
        <v>#REF!</v>
      </c>
      <c r="CL4" t="e">
        <f>#REF!-"?7[!0V"</f>
        <v>#REF!</v>
      </c>
      <c r="CM4" t="e">
        <f>#REF!-"?7[!0W"</f>
        <v>#REF!</v>
      </c>
      <c r="CN4" t="e">
        <f>#REF!-"?7[!0X"</f>
        <v>#REF!</v>
      </c>
      <c r="CO4" t="e">
        <f>#REF!-"?7[!0Y"</f>
        <v>#REF!</v>
      </c>
      <c r="CP4" t="e">
        <f>#REF!-"?7[!0Z"</f>
        <v>#REF!</v>
      </c>
      <c r="CQ4" t="e">
        <f>#REF!-"?7[!0["</f>
        <v>#REF!</v>
      </c>
      <c r="CR4" t="e">
        <f>#REF!-"?7[!0\"</f>
        <v>#REF!</v>
      </c>
      <c r="CS4" t="e">
        <f>#REF!-"?7[!0]"</f>
        <v>#REF!</v>
      </c>
      <c r="CT4" t="e">
        <f>#REF!-"?7[!0^"</f>
        <v>#REF!</v>
      </c>
      <c r="CU4" t="e">
        <f>#REF!-"?7[!0_"</f>
        <v>#REF!</v>
      </c>
      <c r="CV4" t="e">
        <f>#REF!-"?7[!0`"</f>
        <v>#REF!</v>
      </c>
      <c r="CW4" t="e">
        <f>#REF!-"?7[!0a"</f>
        <v>#REF!</v>
      </c>
      <c r="CX4" t="e">
        <f>#REF!-"?7[!0b"</f>
        <v>#REF!</v>
      </c>
      <c r="CY4" t="e">
        <f>#REF!-"?7[!0c"</f>
        <v>#REF!</v>
      </c>
      <c r="CZ4" t="e">
        <f>#REF!-"?7[!0d"</f>
        <v>#REF!</v>
      </c>
      <c r="DA4" t="e">
        <f>#REF!-"?7[!0e"</f>
        <v>#REF!</v>
      </c>
      <c r="DB4" t="e">
        <f>#REF!-"?7[!0f"</f>
        <v>#REF!</v>
      </c>
      <c r="DC4" t="e">
        <f>#REF!-"?7[!0g"</f>
        <v>#REF!</v>
      </c>
      <c r="DD4" t="e">
        <f>#REF!-"?7[!0h"</f>
        <v>#REF!</v>
      </c>
      <c r="DE4" t="e">
        <f>#REF!-"?7[!0i"</f>
        <v>#REF!</v>
      </c>
      <c r="DF4" t="e">
        <f>#REF!-"?7[!0j"</f>
        <v>#REF!</v>
      </c>
      <c r="DG4" t="e">
        <f>#REF!-"?7[!0k"</f>
        <v>#REF!</v>
      </c>
      <c r="DH4" t="e">
        <f>#REF!-"?7[!0l"</f>
        <v>#REF!</v>
      </c>
      <c r="DI4" t="e">
        <f>#REF!-"?7[!0m"</f>
        <v>#REF!</v>
      </c>
      <c r="DJ4" t="e">
        <f>#REF!-"?7[!0n"</f>
        <v>#REF!</v>
      </c>
      <c r="DK4" t="e">
        <f>#REF!-"?7[!0o"</f>
        <v>#REF!</v>
      </c>
      <c r="DL4" t="e">
        <f>#REF!-"?7[!0p"</f>
        <v>#REF!</v>
      </c>
      <c r="DM4" t="e">
        <f>#REF!-"?7[!0q"</f>
        <v>#REF!</v>
      </c>
      <c r="DN4" t="e">
        <f>#REF!-"?7[!0r"</f>
        <v>#REF!</v>
      </c>
      <c r="DO4" t="e">
        <f>#REF!-"?7[!0s"</f>
        <v>#REF!</v>
      </c>
      <c r="DP4" t="e">
        <f>#REF!-"?7[!0t"</f>
        <v>#REF!</v>
      </c>
      <c r="DQ4" t="e">
        <f>#REF!-"?7[!0u"</f>
        <v>#REF!</v>
      </c>
      <c r="DR4" t="e">
        <f>#REF!-"?7[!0v"</f>
        <v>#REF!</v>
      </c>
      <c r="DS4" t="e">
        <f>#REF!-"?7[!0w"</f>
        <v>#REF!</v>
      </c>
      <c r="DT4" t="e">
        <f>#REF!-"?7[!0x"</f>
        <v>#REF!</v>
      </c>
      <c r="DU4" t="e">
        <f>#REF!-"?7[!0y"</f>
        <v>#REF!</v>
      </c>
      <c r="DV4" t="e">
        <f>#REF!-"?7[!0z"</f>
        <v>#REF!</v>
      </c>
      <c r="DW4" t="e">
        <f>#REF!-"?7[!0{"</f>
        <v>#REF!</v>
      </c>
      <c r="DX4" t="e">
        <f>#REF!-"?7[!0|"</f>
        <v>#REF!</v>
      </c>
      <c r="DY4" t="e">
        <f>#REF!-"?7[!0}"</f>
        <v>#REF!</v>
      </c>
      <c r="DZ4" t="e">
        <f>#REF!-"?7[!0~"</f>
        <v>#REF!</v>
      </c>
      <c r="EA4" t="e">
        <f>#REF!-"?7[!1#"</f>
        <v>#REF!</v>
      </c>
      <c r="EB4" t="e">
        <f>#REF!-"?7[!1$"</f>
        <v>#REF!</v>
      </c>
      <c r="EC4" t="e">
        <f>#REF!-"?7[!1%"</f>
        <v>#REF!</v>
      </c>
      <c r="ED4" t="e">
        <f>#REF!-"?7[!1&amp;"</f>
        <v>#REF!</v>
      </c>
      <c r="EE4" t="e">
        <f>#REF!-"?7[!1'"</f>
        <v>#REF!</v>
      </c>
      <c r="EF4" t="e">
        <f>#REF!-"?7[!1("</f>
        <v>#REF!</v>
      </c>
      <c r="EG4" t="e">
        <f>#REF!-"?7[!1)"</f>
        <v>#REF!</v>
      </c>
      <c r="EH4" t="e">
        <f>#REF!-"?7[!1."</f>
        <v>#REF!</v>
      </c>
      <c r="EI4" t="e">
        <f>#REF!-"?7[!1/"</f>
        <v>#REF!</v>
      </c>
      <c r="EJ4" t="e">
        <f>#REF!-"?7[!10"</f>
        <v>#REF!</v>
      </c>
      <c r="EK4" t="e">
        <f>#REF!-"?7[!11"</f>
        <v>#REF!</v>
      </c>
      <c r="EL4" t="e">
        <f>#REF!-"?7[!12"</f>
        <v>#REF!</v>
      </c>
      <c r="EM4" t="e">
        <f>#REF!-"?7[!13"</f>
        <v>#REF!</v>
      </c>
      <c r="EN4" t="e">
        <f>#REF!-"?7[!14"</f>
        <v>#REF!</v>
      </c>
      <c r="EO4" t="e">
        <f>#REF!-"?7[!15"</f>
        <v>#REF!</v>
      </c>
      <c r="EP4" t="e">
        <f>#REF!-"?7[!16"</f>
        <v>#REF!</v>
      </c>
      <c r="EQ4" t="e">
        <f>#REF!-"?7[!17"</f>
        <v>#REF!</v>
      </c>
      <c r="ER4" t="e">
        <f>#REF!-"?7[!18"</f>
        <v>#REF!</v>
      </c>
      <c r="ES4" t="e">
        <f>#REF!-"?7[!19"</f>
        <v>#REF!</v>
      </c>
      <c r="ET4" t="e">
        <f>#REF!-"?7[!1:"</f>
        <v>#REF!</v>
      </c>
      <c r="EU4" t="e">
        <f>#REF!-"?7[!1;"</f>
        <v>#REF!</v>
      </c>
      <c r="EV4" t="e">
        <f>#REF!-"?7[!1&lt;"</f>
        <v>#REF!</v>
      </c>
      <c r="EW4" t="e">
        <f>#REF!-"?7[!1="</f>
        <v>#REF!</v>
      </c>
      <c r="EX4" t="e">
        <f>#REF!-"?7[!1&gt;"</f>
        <v>#REF!</v>
      </c>
      <c r="EY4" t="e">
        <f>#REF!-"?7[!1?"</f>
        <v>#REF!</v>
      </c>
      <c r="EZ4" t="e">
        <f>#REF!-"?7[!1@"</f>
        <v>#REF!</v>
      </c>
      <c r="FA4" t="e">
        <f>#REF!-"?7[!1A"</f>
        <v>#REF!</v>
      </c>
      <c r="FB4" t="e">
        <f>#REF!-"?7[!1B"</f>
        <v>#REF!</v>
      </c>
      <c r="FC4" t="e">
        <f>#REF!-"?7[!1C"</f>
        <v>#REF!</v>
      </c>
      <c r="FD4" t="e">
        <f>#REF!-"?7[!1D"</f>
        <v>#REF!</v>
      </c>
      <c r="FE4" t="e">
        <f>#REF!-"?7[!1E"</f>
        <v>#REF!</v>
      </c>
      <c r="FF4" t="e">
        <f>#REF!-"?7[!1F"</f>
        <v>#REF!</v>
      </c>
      <c r="FG4" t="e">
        <f>#REF!-"?7[!1G"</f>
        <v>#REF!</v>
      </c>
      <c r="FH4" t="e">
        <f>#REF!-"?7[!1H"</f>
        <v>#REF!</v>
      </c>
      <c r="FI4" t="e">
        <f>#REF!-"?7[!1I"</f>
        <v>#REF!</v>
      </c>
      <c r="FJ4" t="e">
        <f>#REF!-"?7[!1J"</f>
        <v>#REF!</v>
      </c>
      <c r="FK4" t="e">
        <f>#REF!-"?7[!1K"</f>
        <v>#REF!</v>
      </c>
      <c r="FL4" t="e">
        <f>#REF!-"?7[!1L"</f>
        <v>#REF!</v>
      </c>
      <c r="FM4" t="e">
        <f>#REF!-"?7[!1M"</f>
        <v>#REF!</v>
      </c>
      <c r="FN4" t="e">
        <f>#REF!-"?7[!1N"</f>
        <v>#REF!</v>
      </c>
      <c r="FO4" t="e">
        <f>#REF!-"?7[!1O"</f>
        <v>#REF!</v>
      </c>
      <c r="FP4" t="e">
        <f>#REF!-"?7[!1P"</f>
        <v>#REF!</v>
      </c>
      <c r="FQ4" t="e">
        <f>#REF!-"?7[!1Q"</f>
        <v>#REF!</v>
      </c>
      <c r="FR4" t="e">
        <f>#REF!-"?7[!1R"</f>
        <v>#REF!</v>
      </c>
      <c r="FS4" t="e">
        <f>#REF!-"?7[!1S"</f>
        <v>#REF!</v>
      </c>
      <c r="FT4" t="e">
        <f>#REF!-"?7[!1T"</f>
        <v>#REF!</v>
      </c>
      <c r="FU4" t="e">
        <f>#REF!-"?7[!1U"</f>
        <v>#REF!</v>
      </c>
      <c r="FV4" t="e">
        <f>#REF!-"?7[!1V"</f>
        <v>#REF!</v>
      </c>
      <c r="FW4" t="e">
        <f>#REF!-"?7[!1W"</f>
        <v>#REF!</v>
      </c>
      <c r="FX4" t="e">
        <f>#REF!-"?7[!1X"</f>
        <v>#REF!</v>
      </c>
      <c r="FY4" t="e">
        <f>#REF!-"?7[!1Y"</f>
        <v>#REF!</v>
      </c>
      <c r="FZ4" t="e">
        <f>#REF!-"?7[!1Z"</f>
        <v>#REF!</v>
      </c>
      <c r="GA4" t="e">
        <f>#REF!-"?7[!1["</f>
        <v>#REF!</v>
      </c>
      <c r="GB4" t="e">
        <f>#REF!-"?7[!1\"</f>
        <v>#REF!</v>
      </c>
      <c r="GC4" t="e">
        <f>#REF!-"?7[!1]"</f>
        <v>#REF!</v>
      </c>
      <c r="GD4" t="e">
        <f>#REF!-"?7[!1^"</f>
        <v>#REF!</v>
      </c>
      <c r="GE4" t="e">
        <f>#REF!-"?7[!1_"</f>
        <v>#REF!</v>
      </c>
      <c r="GF4" t="e">
        <f>#REF!-"?7[!1`"</f>
        <v>#REF!</v>
      </c>
      <c r="GG4" t="e">
        <f>#REF!-"?7[!1a"</f>
        <v>#REF!</v>
      </c>
      <c r="GH4" t="e">
        <f>#REF!-"?7[!1b"</f>
        <v>#REF!</v>
      </c>
      <c r="GI4" t="e">
        <f>#REF!-"?7[!1c"</f>
        <v>#REF!</v>
      </c>
      <c r="GJ4" t="e">
        <f>#REF!-"?7[!1d"</f>
        <v>#REF!</v>
      </c>
      <c r="GK4" t="e">
        <f>#REF!-"?7[!1e"</f>
        <v>#REF!</v>
      </c>
      <c r="GL4" t="e">
        <f>#REF!-"?7[!1f"</f>
        <v>#REF!</v>
      </c>
      <c r="GM4" t="e">
        <f>#REF!-"?7[!1g"</f>
        <v>#REF!</v>
      </c>
      <c r="GN4" t="e">
        <f>#REF!-"?7[!1h"</f>
        <v>#REF!</v>
      </c>
      <c r="GO4" t="e">
        <f>#REF!-"?7[!1i"</f>
        <v>#REF!</v>
      </c>
      <c r="GP4" t="e">
        <f>#REF!-"?7[!1j"</f>
        <v>#REF!</v>
      </c>
      <c r="GQ4" t="e">
        <f>#REF!-"?7[!1k"</f>
        <v>#REF!</v>
      </c>
      <c r="GR4" t="e">
        <f>#REF!-"?7[!1l"</f>
        <v>#REF!</v>
      </c>
      <c r="GS4" t="e">
        <f>#REF!-"?7[!1m"</f>
        <v>#REF!</v>
      </c>
      <c r="GT4" t="e">
        <f>#REF!-"?7[!1n"</f>
        <v>#REF!</v>
      </c>
      <c r="GU4" t="e">
        <f>#REF!-"?7[!1o"</f>
        <v>#REF!</v>
      </c>
      <c r="GV4" t="e">
        <f>#REF!-"?7[!1p"</f>
        <v>#REF!</v>
      </c>
      <c r="GW4" t="e">
        <f>#REF!-"?7[!1q"</f>
        <v>#REF!</v>
      </c>
      <c r="GX4" t="e">
        <f>#REF!-"?7[!1r"</f>
        <v>#REF!</v>
      </c>
      <c r="GY4" t="e">
        <f>#REF!-"?7[!1s"</f>
        <v>#REF!</v>
      </c>
      <c r="GZ4" t="e">
        <f>#REF!-"?7[!1t"</f>
        <v>#REF!</v>
      </c>
      <c r="HA4" t="e">
        <f>#REF!-"?7[!1u"</f>
        <v>#REF!</v>
      </c>
      <c r="HB4" t="e">
        <f>#REF!-"?7[!1v"</f>
        <v>#REF!</v>
      </c>
      <c r="HC4" t="e">
        <f>#REF!-"?7[!1w"</f>
        <v>#REF!</v>
      </c>
      <c r="HD4" t="e">
        <f>#REF!-"?7[!1x"</f>
        <v>#REF!</v>
      </c>
      <c r="HE4" t="e">
        <f>#REF!-"?7[!1y"</f>
        <v>#REF!</v>
      </c>
      <c r="HF4" t="e">
        <f>#REF!-"?7[!1z"</f>
        <v>#REF!</v>
      </c>
      <c r="HG4" t="e">
        <f>#REF!-"?7[!1{"</f>
        <v>#REF!</v>
      </c>
      <c r="HH4" t="e">
        <f>#REF!-"?7[!1|"</f>
        <v>#REF!</v>
      </c>
      <c r="HI4" t="e">
        <f>#REF!-"?7[!1}"</f>
        <v>#REF!</v>
      </c>
      <c r="HJ4" t="e">
        <f>#REF!-"?7[!1~"</f>
        <v>#REF!</v>
      </c>
      <c r="HK4" t="e">
        <f>#REF!-"?7[!2#"</f>
        <v>#REF!</v>
      </c>
      <c r="HL4" t="e">
        <f>#REF!-"?7[!2$"</f>
        <v>#REF!</v>
      </c>
      <c r="HM4" t="e">
        <f>#REF!-"?7[!2%"</f>
        <v>#REF!</v>
      </c>
      <c r="HN4" t="e">
        <f>#REF!-"?7[!2&amp;"</f>
        <v>#REF!</v>
      </c>
      <c r="HO4" t="e">
        <f>#REF!-"?7[!2'"</f>
        <v>#REF!</v>
      </c>
      <c r="HP4" t="e">
        <f>#REF!-"?7[!2("</f>
        <v>#REF!</v>
      </c>
      <c r="HQ4" t="e">
        <f>#REF!-"?7[!2)"</f>
        <v>#REF!</v>
      </c>
      <c r="HR4" t="e">
        <f>#REF!-"?7[!2."</f>
        <v>#REF!</v>
      </c>
      <c r="HS4" t="e">
        <f>#REF!-"?7[!2/"</f>
        <v>#REF!</v>
      </c>
      <c r="HT4" t="e">
        <f>#REF!-"?7[!20"</f>
        <v>#REF!</v>
      </c>
      <c r="HU4" t="e">
        <f>#REF!-"?7[!21"</f>
        <v>#REF!</v>
      </c>
      <c r="HV4" t="e">
        <f>#REF!-"?7[!22"</f>
        <v>#REF!</v>
      </c>
      <c r="HW4" t="e">
        <f>#REF!-"?7[!23"</f>
        <v>#REF!</v>
      </c>
      <c r="HX4" t="e">
        <f>#REF!-"?7[!24"</f>
        <v>#REF!</v>
      </c>
      <c r="HY4" t="e">
        <f>#REF!-"?7[!25"</f>
        <v>#REF!</v>
      </c>
      <c r="HZ4" t="e">
        <f>#REF!-"?7[!26"</f>
        <v>#REF!</v>
      </c>
      <c r="IA4" t="e">
        <f>#REF!-"?7[!27"</f>
        <v>#REF!</v>
      </c>
      <c r="IB4" t="e">
        <f>#REF!-"?7[!28"</f>
        <v>#REF!</v>
      </c>
      <c r="IC4" t="e">
        <f>#REF!-"?7[!29"</f>
        <v>#REF!</v>
      </c>
      <c r="ID4" t="e">
        <f>#REF!-"?7[!2:"</f>
        <v>#REF!</v>
      </c>
      <c r="IE4" t="e">
        <f>#REF!-"?7[!2;"</f>
        <v>#REF!</v>
      </c>
      <c r="IF4" t="e">
        <f>#REF!-"?7[!2&lt;"</f>
        <v>#REF!</v>
      </c>
      <c r="IG4" t="e">
        <f>#REF!-"?7[!2="</f>
        <v>#REF!</v>
      </c>
      <c r="IH4" t="e">
        <f>#REF!-"?7[!2&gt;"</f>
        <v>#REF!</v>
      </c>
      <c r="II4" t="e">
        <f>#REF!-"?7[!2?"</f>
        <v>#REF!</v>
      </c>
      <c r="IJ4" t="e">
        <f>#REF!-"?7[!2@"</f>
        <v>#REF!</v>
      </c>
      <c r="IK4" t="e">
        <f>#REF!-"?7[!2A"</f>
        <v>#REF!</v>
      </c>
      <c r="IL4" t="e">
        <f>#REF!-"?7[!2B"</f>
        <v>#REF!</v>
      </c>
      <c r="IM4" t="e">
        <f>#REF!-"?7[!2C"</f>
        <v>#REF!</v>
      </c>
      <c r="IN4" t="e">
        <f>#REF!-"?7[!2D"</f>
        <v>#REF!</v>
      </c>
      <c r="IO4" t="e">
        <f>#REF!-"?7[!2E"</f>
        <v>#REF!</v>
      </c>
      <c r="IP4" t="e">
        <f>#REF!-"?7[!2F"</f>
        <v>#REF!</v>
      </c>
      <c r="IQ4" t="e">
        <f>#REF!-"?7[!2G"</f>
        <v>#REF!</v>
      </c>
      <c r="IR4" t="e">
        <f>GT_Custom!A:A*"?7[!2H"</f>
        <v>#VALUE!</v>
      </c>
      <c r="IS4" t="e">
        <f>GT_Custom!B:B*"?7[!2I"</f>
        <v>#VALUE!</v>
      </c>
      <c r="IT4" t="e">
        <f>GT_Custom!C:C*"?7[!2J"</f>
        <v>#VALUE!</v>
      </c>
      <c r="IU4" t="e">
        <f>GT_Custom!D:D*"?7[!2K"</f>
        <v>#VALUE!</v>
      </c>
      <c r="IV4" t="e">
        <f>GT_Custom!E:E*"?7[!2L"</f>
        <v>#VALUE!</v>
      </c>
    </row>
    <row r="5" spans="1:256" x14ac:dyDescent="0.3">
      <c r="F5" t="e">
        <f>GT_Custom!F:F*"?7[!2M"</f>
        <v>#VALUE!</v>
      </c>
      <c r="G5" t="e">
        <f>GT_Custom!G:G*"?7[!2N"</f>
        <v>#VALUE!</v>
      </c>
      <c r="H5" t="e">
        <f>GT_Custom!H:H*"?7[!2O"</f>
        <v>#VALUE!</v>
      </c>
      <c r="I5" t="e">
        <f>GT_Custom!I:I*"?7[!2P"</f>
        <v>#VALUE!</v>
      </c>
      <c r="J5" t="e">
        <f>GT_Custom!J:J*"?7[!2Q"</f>
        <v>#VALUE!</v>
      </c>
      <c r="K5" t="e">
        <f>GT_Custom!K:K*"?7[!2R"</f>
        <v>#VALUE!</v>
      </c>
      <c r="L5" t="e">
        <f>GT_Custom!L:L*"?7[!2S"</f>
        <v>#VALUE!</v>
      </c>
      <c r="M5" t="e">
        <f>GT_Custom!M:M*"?7[!2T"</f>
        <v>#VALUE!</v>
      </c>
      <c r="N5" t="e">
        <f>GT_Custom!N:N*"?7[!2U"</f>
        <v>#VALUE!</v>
      </c>
      <c r="O5" t="e">
        <f>GT_Custom!O:O*"?7[!2V"</f>
        <v>#VALUE!</v>
      </c>
      <c r="P5" t="e">
        <f>GT_Custom!P:P*"?7[!2W"</f>
        <v>#VALUE!</v>
      </c>
      <c r="Q5" t="e">
        <f>GT_Custom!Q:Q*"?7[!2X"</f>
        <v>#VALUE!</v>
      </c>
      <c r="R5" t="e">
        <f>GT_Custom!R:R*"?7[!2Y"</f>
        <v>#VALUE!</v>
      </c>
      <c r="S5" t="e">
        <f>GT_Custom!S:S*"?7[!2Z"</f>
        <v>#VALUE!</v>
      </c>
      <c r="T5" t="e">
        <f>GT_Custom!T:T*"?7[!2["</f>
        <v>#VALUE!</v>
      </c>
      <c r="U5" t="e">
        <f>GT_Custom!U:U*"?7[!2\"</f>
        <v>#VALUE!</v>
      </c>
      <c r="V5" t="e">
        <f>GT_Custom!V:V*"?7[!2]"</f>
        <v>#VALUE!</v>
      </c>
      <c r="W5" t="e">
        <f>GT_Custom!W:W*"?7[!2^"</f>
        <v>#VALUE!</v>
      </c>
      <c r="X5" t="e">
        <f>GT_Custom!X:X*"?7[!2_"</f>
        <v>#VALUE!</v>
      </c>
      <c r="Y5" t="e">
        <f>GT_Custom!Y:Y*"?7[!2`"</f>
        <v>#VALUE!</v>
      </c>
      <c r="Z5" t="e">
        <f>GT_Custom!Z:Z*"?7[!2a"</f>
        <v>#VALUE!</v>
      </c>
      <c r="AA5" t="e">
        <f>GT_Custom!AA:AA*"?7[!2b"</f>
        <v>#VALUE!</v>
      </c>
      <c r="AB5" t="e">
        <f>GT_Custom!AB:AB*"?7[!2c"</f>
        <v>#VALUE!</v>
      </c>
      <c r="AC5" t="e">
        <f>GT_Custom!AC:AC*"?7[!2d"</f>
        <v>#VALUE!</v>
      </c>
      <c r="AD5" t="e">
        <f>GT_Custom!AD:AD*"?7[!2e"</f>
        <v>#VALUE!</v>
      </c>
      <c r="AE5" t="e">
        <f>GT_Custom!AE:AE*"?7[!2f"</f>
        <v>#VALUE!</v>
      </c>
      <c r="AF5" t="e">
        <f>GT_Custom!AF:AF*"?7[!2g"</f>
        <v>#VALUE!</v>
      </c>
      <c r="AG5" t="e">
        <f>GT_Custom!AG:AG*"?7[!2h"</f>
        <v>#VALUE!</v>
      </c>
      <c r="AH5" t="e">
        <f>GT_Custom!AH:AH*"?7[!2i"</f>
        <v>#VALUE!</v>
      </c>
      <c r="AI5" t="e">
        <f>GT_Custom!AI:AI*"?7[!2j"</f>
        <v>#VALUE!</v>
      </c>
      <c r="AJ5" t="e">
        <f>GT_Custom!AJ:AJ*"?7[!2k"</f>
        <v>#VALUE!</v>
      </c>
      <c r="AK5" t="e">
        <f>GT_Custom!AK:AK*"?7[!2l"</f>
        <v>#VALUE!</v>
      </c>
      <c r="AL5" t="e">
        <f>GT_Custom!AL:AL*"?7[!2m"</f>
        <v>#VALUE!</v>
      </c>
      <c r="AM5" t="e">
        <f>GT_Custom!AM:AM*"?7[!2n"</f>
        <v>#VALUE!</v>
      </c>
      <c r="AN5" t="e">
        <f>GT_Custom!AN:AN*"?7[!2o"</f>
        <v>#VALUE!</v>
      </c>
      <c r="AO5" t="e">
        <f>GT_Custom!AO:AO*"?7[!2p"</f>
        <v>#VALUE!</v>
      </c>
      <c r="AP5" t="e">
        <f>GT_Custom!AP:AP*"?7[!2q"</f>
        <v>#VALUE!</v>
      </c>
      <c r="AQ5" t="e">
        <f>GT_Custom!AQ:AQ*"?7[!2r"</f>
        <v>#VALUE!</v>
      </c>
      <c r="AR5" t="e">
        <f>GT_Custom!AR:AR*"?7[!2s"</f>
        <v>#VALUE!</v>
      </c>
      <c r="AS5" t="e">
        <f>GT_Custom!AS:AS*"?7[!2t"</f>
        <v>#VALUE!</v>
      </c>
      <c r="AT5" t="e">
        <f>GT_Custom!AT:AT*"?7[!2u"</f>
        <v>#VALUE!</v>
      </c>
      <c r="AU5" t="e">
        <f>GT_Custom!AU:AU*"?7[!2v"</f>
        <v>#VALUE!</v>
      </c>
      <c r="AV5" t="e">
        <f>GT_Custom!AV:AV*"?7[!2w"</f>
        <v>#VALUE!</v>
      </c>
      <c r="AW5" t="e">
        <f>GT_Custom!AW:AW*"?7[!2x"</f>
        <v>#VALUE!</v>
      </c>
      <c r="AX5" t="e">
        <f>GT_Custom!AX:AX*"?7[!2y"</f>
        <v>#VALUE!</v>
      </c>
      <c r="AY5" t="e">
        <f>GT_Custom!AY:AY*"?7[!2z"</f>
        <v>#VALUE!</v>
      </c>
      <c r="AZ5" t="e">
        <f>GT_Custom!AZ:AZ*"?7[!2{"</f>
        <v>#VALUE!</v>
      </c>
      <c r="BA5" t="e">
        <f>GT_Custom!1:1-"?7[!2|"</f>
        <v>#VALUE!</v>
      </c>
      <c r="BB5" t="e">
        <f>GT_Custom!2:2-"?7[!2}"</f>
        <v>#VALUE!</v>
      </c>
      <c r="BC5" t="e">
        <f>GT_Custom!3:3-"?7[!2~"</f>
        <v>#VALUE!</v>
      </c>
      <c r="BD5" t="e">
        <f>GT_Custom!4:4-"?7[!3#"</f>
        <v>#VALUE!</v>
      </c>
      <c r="BE5" t="e">
        <f>GT_Custom!5:5-"?7[!3$"</f>
        <v>#VALUE!</v>
      </c>
      <c r="BF5" t="e">
        <f>GT_Custom!6:6-"?7[!3%"</f>
        <v>#VALUE!</v>
      </c>
      <c r="BG5" t="e">
        <f>GT_Custom!7:7-"?7[!3&amp;"</f>
        <v>#VALUE!</v>
      </c>
      <c r="BH5" t="e">
        <f>GT_Custom!8:8-"?7[!3'"</f>
        <v>#VALUE!</v>
      </c>
      <c r="BI5" t="e">
        <f>GT_Custom!9:9-"?7[!3("</f>
        <v>#VALUE!</v>
      </c>
      <c r="BJ5" t="e">
        <f>GT_Custom!10:10-"?7[!3)"</f>
        <v>#VALUE!</v>
      </c>
      <c r="BK5" t="e">
        <f>GT_Custom!11:11-"?7[!3."</f>
        <v>#VALUE!</v>
      </c>
      <c r="BL5" t="e">
        <f>GT_Custom!12:12-"?7[!3/"</f>
        <v>#VALUE!</v>
      </c>
      <c r="BM5" t="e">
        <f>GT_Custom!13:13-"?7[!30"</f>
        <v>#VALUE!</v>
      </c>
      <c r="BN5" t="e">
        <f>GT_Custom!14:14-"?7[!31"</f>
        <v>#VALUE!</v>
      </c>
      <c r="BO5" t="e">
        <f>GT_Custom!15:15-"?7[!32"</f>
        <v>#VALUE!</v>
      </c>
      <c r="BP5" t="e">
        <f>GT_Custom!16:16-"?7[!33"</f>
        <v>#VALUE!</v>
      </c>
      <c r="BQ5" t="e">
        <f>GT_Custom!17:17-"?7[!34"</f>
        <v>#VALUE!</v>
      </c>
      <c r="BR5" t="e">
        <f>GT_Custom!18:18-"?7[!35"</f>
        <v>#VALUE!</v>
      </c>
      <c r="BS5" t="e">
        <f>GT_Custom!19:19-"?7[!36"</f>
        <v>#VALUE!</v>
      </c>
      <c r="BT5" t="e">
        <f>GT_Custom!20:20-"?7[!37"</f>
        <v>#VALUE!</v>
      </c>
      <c r="BU5" t="e">
        <f>GT_Custom!21:21-"?7[!38"</f>
        <v>#VALUE!</v>
      </c>
      <c r="BV5" t="e">
        <f>GT_Custom!22:22-"?7[!39"</f>
        <v>#VALUE!</v>
      </c>
      <c r="BW5" t="e">
        <f>GT_Custom!23:23-"?7[!3:"</f>
        <v>#VALUE!</v>
      </c>
      <c r="BX5" t="e">
        <f>GT_Custom!24:24-"?7[!3;"</f>
        <v>#VALUE!</v>
      </c>
      <c r="BY5" t="e">
        <f>GT_Custom!25:25-"?7[!3&lt;"</f>
        <v>#VALUE!</v>
      </c>
      <c r="BZ5" t="e">
        <f>GT_Custom!26:26-"?7[!3="</f>
        <v>#VALUE!</v>
      </c>
      <c r="CA5" t="e">
        <f>GT_Custom!27:27-"?7[!3&gt;"</f>
        <v>#VALUE!</v>
      </c>
      <c r="CB5" t="e">
        <f>GT_Custom!28:28-"?7[!3?"</f>
        <v>#VALUE!</v>
      </c>
      <c r="CC5" t="e">
        <f>GT_Custom!29:29-"?7[!3@"</f>
        <v>#VALUE!</v>
      </c>
      <c r="CD5" t="e">
        <f>GT_Custom!30:30-"?7[!3A"</f>
        <v>#VALUE!</v>
      </c>
      <c r="CE5" t="e">
        <f>GT_Custom!31:31-"?7[!3B"</f>
        <v>#VALUE!</v>
      </c>
      <c r="CF5" t="e">
        <f>GT_Custom!32:32-"?7[!3C"</f>
        <v>#VALUE!</v>
      </c>
      <c r="CG5" t="e">
        <f>GT_Custom!33:33-"?7[!3D"</f>
        <v>#VALUE!</v>
      </c>
      <c r="CH5" t="e">
        <f>GT_Custom!34:34-"?7[!3E"</f>
        <v>#VALUE!</v>
      </c>
      <c r="CI5" t="e">
        <f>GT_Custom!35:35-"?7[!3F"</f>
        <v>#VALUE!</v>
      </c>
      <c r="CJ5" t="e">
        <f>GT_Custom!36:36-"?7[!3G"</f>
        <v>#VALUE!</v>
      </c>
      <c r="CK5" t="e">
        <f>GT_Custom!37:37-"?7[!3H"</f>
        <v>#VALUE!</v>
      </c>
      <c r="CL5" t="e">
        <f>GT_Custom!38:38-"?7[!3I"</f>
        <v>#VALUE!</v>
      </c>
      <c r="CM5" t="e">
        <f>GT_Custom!39:39-"?7[!3J"</f>
        <v>#VALUE!</v>
      </c>
      <c r="CN5" t="e">
        <f>GT_Custom!40:40-"?7[!3K"</f>
        <v>#VALUE!</v>
      </c>
      <c r="CO5" t="e">
        <f>GT_Custom!41:41-"?7[!3L"</f>
        <v>#VALUE!</v>
      </c>
      <c r="CP5" t="e">
        <f>GT_Custom!42:42-"?7[!3M"</f>
        <v>#VALUE!</v>
      </c>
      <c r="CQ5" t="e">
        <f>GT_Custom!43:43-"?7[!3N"</f>
        <v>#VALUE!</v>
      </c>
      <c r="CR5" t="e">
        <f>GT_Custom!44:44-"?7[!3O"</f>
        <v>#VALUE!</v>
      </c>
      <c r="CS5" t="e">
        <f>GT_Custom!45:45-"?7[!3P"</f>
        <v>#VALUE!</v>
      </c>
      <c r="CT5" t="e">
        <f>GT_Custom!46:46-"?7[!3Q"</f>
        <v>#VALUE!</v>
      </c>
      <c r="CU5" t="e">
        <f>GT_Custom!47:47-"?7[!3R"</f>
        <v>#VALUE!</v>
      </c>
      <c r="CV5" t="e">
        <f>GT_Custom!48:48-"?7[!3S"</f>
        <v>#VALUE!</v>
      </c>
      <c r="CW5" t="e">
        <f>GT_Custom!49:49-"?7[!3T"</f>
        <v>#VALUE!</v>
      </c>
      <c r="CX5" t="e">
        <f>GT_Custom!50:50-"?7[!3U"</f>
        <v>#VALUE!</v>
      </c>
      <c r="CY5" t="e">
        <f>GT_Custom!51:51-"?7[!3V"</f>
        <v>#VALUE!</v>
      </c>
      <c r="CZ5" t="e">
        <f>GT_Custom!52:52-"?7[!3W"</f>
        <v>#VALUE!</v>
      </c>
      <c r="DA5" t="e">
        <f>GT_Custom!53:53-"?7[!3X"</f>
        <v>#VALUE!</v>
      </c>
      <c r="DB5" t="e">
        <f>GT_Custom!54:54-"?7[!3Y"</f>
        <v>#VALUE!</v>
      </c>
      <c r="DC5" t="e">
        <f>GT_Custom!55:55-"?7[!3Z"</f>
        <v>#VALUE!</v>
      </c>
      <c r="DD5" t="e">
        <f>GT_Custom!56:56-"?7[!3["</f>
        <v>#VALUE!</v>
      </c>
      <c r="DE5" t="e">
        <f>GT_Custom!57:57-"?7[!3\"</f>
        <v>#VALUE!</v>
      </c>
      <c r="DF5" t="e">
        <f>GT_Custom!58:58-"?7[!3]"</f>
        <v>#VALUE!</v>
      </c>
      <c r="DG5" t="e">
        <f>GT_Custom!59:59-"?7[!3^"</f>
        <v>#VALUE!</v>
      </c>
      <c r="DH5" t="e">
        <f>GT_Custom!60:60-"?7[!3_"</f>
        <v>#VALUE!</v>
      </c>
      <c r="DI5" t="e">
        <f>GT_Custom!61:61-"?7[!3`"</f>
        <v>#VALUE!</v>
      </c>
      <c r="DJ5" t="e">
        <f>GT_Custom!62:62-"?7[!3a"</f>
        <v>#VALUE!</v>
      </c>
      <c r="DK5" t="e">
        <f>GT_Custom!63:63-"?7[!3b"</f>
        <v>#VALUE!</v>
      </c>
      <c r="DL5" t="e">
        <f>GT_Custom!64:64-"?7[!3c"</f>
        <v>#VALUE!</v>
      </c>
      <c r="DM5" t="e">
        <f>GT_Custom!65:65-"?7[!3d"</f>
        <v>#VALUE!</v>
      </c>
      <c r="DN5" t="e">
        <f>GT_Custom!66:66-"?7[!3e"</f>
        <v>#VALUE!</v>
      </c>
      <c r="DO5" t="e">
        <f>GT_Custom!67:67-"?7[!3f"</f>
        <v>#VALUE!</v>
      </c>
      <c r="DP5" t="e">
        <f>GT_Custom!68:68-"?7[!3g"</f>
        <v>#VALUE!</v>
      </c>
      <c r="DQ5" t="e">
        <f>GT_Custom!69:69-"?7[!3h"</f>
        <v>#VALUE!</v>
      </c>
      <c r="DR5" t="e">
        <f>GT_Custom!70:70-"?7[!3i"</f>
        <v>#VALUE!</v>
      </c>
      <c r="DS5" t="e">
        <f>GT_Custom!71:71-"?7[!3j"</f>
        <v>#VALUE!</v>
      </c>
      <c r="DT5" t="e">
        <f>GT_Custom!72:72-"?7[!3k"</f>
        <v>#VALUE!</v>
      </c>
      <c r="DU5" t="e">
        <f>GT_Custom!73:73-"?7[!3l"</f>
        <v>#VALUE!</v>
      </c>
      <c r="DV5" t="e">
        <f>GT_Custom!74:74-"?7[!3m"</f>
        <v>#VALUE!</v>
      </c>
      <c r="DW5" t="e">
        <f>GT_Custom!75:75-"?7[!3n"</f>
        <v>#VALUE!</v>
      </c>
      <c r="DX5" t="e">
        <f>GT_Custom!76:76-"?7[!3o"</f>
        <v>#VALUE!</v>
      </c>
      <c r="DY5" t="e">
        <f>GT_Custom!77:77-"?7[!3p"</f>
        <v>#VALUE!</v>
      </c>
      <c r="DZ5" t="e">
        <f>GT_Custom!78:78-"?7[!3q"</f>
        <v>#VALUE!</v>
      </c>
      <c r="EA5" t="e">
        <f>GT_Custom!79:79-"?7[!3r"</f>
        <v>#VALUE!</v>
      </c>
      <c r="EB5" t="e">
        <f>GT_Custom!80:80-"?7[!3s"</f>
        <v>#VALUE!</v>
      </c>
      <c r="EC5" t="e">
        <f>GT_Custom!81:81-"?7[!3t"</f>
        <v>#VALUE!</v>
      </c>
      <c r="ED5" t="e">
        <f>GT_Custom!82:82-"?7[!3u"</f>
        <v>#VALUE!</v>
      </c>
      <c r="EE5" t="e">
        <f>GT_Custom!83:83-"?7[!3v"</f>
        <v>#VALUE!</v>
      </c>
      <c r="EF5" t="e">
        <f>GT_Custom!84:84-"?7[!3w"</f>
        <v>#VALUE!</v>
      </c>
      <c r="EG5" t="e">
        <f>GT_Custom!85:85-"?7[!3x"</f>
        <v>#VALUE!</v>
      </c>
      <c r="EH5" t="e">
        <f>GT_Custom!86:86-"?7[!3y"</f>
        <v>#VALUE!</v>
      </c>
      <c r="EI5" t="e">
        <f>GT_Custom!87:87-"?7[!3z"</f>
        <v>#VALUE!</v>
      </c>
      <c r="EJ5" t="e">
        <f>GT_Custom!88:88-"?7[!3{"</f>
        <v>#VALUE!</v>
      </c>
      <c r="EK5" t="e">
        <f>GT_Custom!89:89-"?7[!3|"</f>
        <v>#VALUE!</v>
      </c>
      <c r="EL5" t="e">
        <f>GT_Custom!90:90-"?7[!3}"</f>
        <v>#VALUE!</v>
      </c>
      <c r="EM5" t="e">
        <f>GT_Custom!91:91-"?7[!3~"</f>
        <v>#VALUE!</v>
      </c>
      <c r="EN5" t="e">
        <f>GT_Custom!92:92-"?7[!4#"</f>
        <v>#VALUE!</v>
      </c>
      <c r="EO5" t="e">
        <f>GT_Custom!93:93-"?7[!4$"</f>
        <v>#VALUE!</v>
      </c>
      <c r="EP5" t="e">
        <f>GT_Custom!94:94-"?7[!4%"</f>
        <v>#VALUE!</v>
      </c>
      <c r="EQ5" t="e">
        <f>GT_Custom!95:95-"?7[!4&amp;"</f>
        <v>#VALUE!</v>
      </c>
      <c r="ER5" t="e">
        <f>GT_Custom!96:96-"?7[!4'"</f>
        <v>#VALUE!</v>
      </c>
      <c r="ES5" t="e">
        <f>GT_Custom!97:97-"?7[!4("</f>
        <v>#VALUE!</v>
      </c>
      <c r="ET5" t="e">
        <f>GT_Custom!98:98-"?7[!4)"</f>
        <v>#VALUE!</v>
      </c>
      <c r="EU5" t="e">
        <f>GT_Custom!99:99-"?7[!4."</f>
        <v>#VALUE!</v>
      </c>
      <c r="EV5" t="e">
        <f>GT_Custom!100:100-"?7[!4/"</f>
        <v>#VALUE!</v>
      </c>
      <c r="EW5" t="e">
        <f>GT_Custom!101:101-"?7[!40"</f>
        <v>#VALUE!</v>
      </c>
      <c r="EX5" t="e">
        <f>GT_Custom!102:102-"?7[!41"</f>
        <v>#VALUE!</v>
      </c>
      <c r="EY5" t="e">
        <f>GT_Custom!103:103-"?7[!42"</f>
        <v>#VALUE!</v>
      </c>
      <c r="EZ5" t="e">
        <f>GT_Custom!104:104-"?7[!43"</f>
        <v>#VALUE!</v>
      </c>
      <c r="FA5" t="e">
        <f>GT_Custom!105:105-"?7[!44"</f>
        <v>#VALUE!</v>
      </c>
      <c r="FB5" t="e">
        <f>GT_Custom!106:106-"?7[!45"</f>
        <v>#VALUE!</v>
      </c>
      <c r="FC5" t="e">
        <f>GT_Custom!107:107-"?7[!46"</f>
        <v>#VALUE!</v>
      </c>
      <c r="FD5" t="e">
        <f>GT_Custom!108:108-"?7[!47"</f>
        <v>#VALUE!</v>
      </c>
      <c r="FE5" t="e">
        <f>GT_Custom!109:109-"?7[!48"</f>
        <v>#VALUE!</v>
      </c>
      <c r="FF5" t="e">
        <f>GT_Custom!110:110-"?7[!49"</f>
        <v>#VALUE!</v>
      </c>
      <c r="FG5" t="e">
        <f>GT_Custom!111:111-"?7[!4:"</f>
        <v>#VALUE!</v>
      </c>
      <c r="FH5" t="e">
        <f>GT_Custom!112:112-"?7[!4;"</f>
        <v>#VALUE!</v>
      </c>
      <c r="FI5" t="e">
        <f>GT_Custom!113:113-"?7[!4&lt;"</f>
        <v>#VALUE!</v>
      </c>
      <c r="FJ5" t="e">
        <f>GT_Custom!114:114-"?7[!4="</f>
        <v>#VALUE!</v>
      </c>
      <c r="FK5" t="e">
        <f>GT_Custom!115:115-"?7[!4&gt;"</f>
        <v>#VALUE!</v>
      </c>
      <c r="FL5" t="e">
        <f>GT_Custom!116:116-"?7[!4?"</f>
        <v>#VALUE!</v>
      </c>
      <c r="FM5" t="e">
        <f>GT_Custom!117:117-"?7[!4@"</f>
        <v>#VALUE!</v>
      </c>
      <c r="FN5" t="e">
        <f>GT_Custom!118:118-"?7[!4A"</f>
        <v>#VALUE!</v>
      </c>
      <c r="FO5" t="e">
        <f>GT_Custom!119:119-"?7[!4B"</f>
        <v>#VALUE!</v>
      </c>
      <c r="FP5" t="e">
        <f>GT_Custom!120:120-"?7[!4C"</f>
        <v>#VALUE!</v>
      </c>
      <c r="FQ5" t="e">
        <f>GT_Custom!121:121-"?7[!4D"</f>
        <v>#VALUE!</v>
      </c>
      <c r="FR5" t="e">
        <f>GT_Custom!122:122-"?7[!4E"</f>
        <v>#VALUE!</v>
      </c>
      <c r="FS5" t="e">
        <f>GT_Custom!123:123-"?7[!4F"</f>
        <v>#VALUE!</v>
      </c>
      <c r="FT5" t="e">
        <f>GT_Custom!124:124-"?7[!4G"</f>
        <v>#VALUE!</v>
      </c>
      <c r="FU5" t="e">
        <f>GT_Custom!125:125-"?7[!4H"</f>
        <v>#VALUE!</v>
      </c>
      <c r="FV5" t="e">
        <f>GT_Custom!126:126-"?7[!4I"</f>
        <v>#VALUE!</v>
      </c>
      <c r="FW5" t="e">
        <f>GT_Custom!127:127-"?7[!4J"</f>
        <v>#VALUE!</v>
      </c>
      <c r="FX5" t="e">
        <f>GT_Custom!128:128-"?7[!4K"</f>
        <v>#VALUE!</v>
      </c>
      <c r="FY5" t="e">
        <f>GT_Custom!129:129-"?7[!4L"</f>
        <v>#VALUE!</v>
      </c>
      <c r="FZ5" t="e">
        <f>GT_Custom!130:130-"?7[!4M"</f>
        <v>#VALUE!</v>
      </c>
      <c r="GA5" t="e">
        <f>GT_Custom!131:131-"?7[!4N"</f>
        <v>#VALUE!</v>
      </c>
      <c r="GB5" t="e">
        <f>GT_Custom!132:132-"?7[!4O"</f>
        <v>#VALUE!</v>
      </c>
      <c r="GC5" t="e">
        <f>GT_Custom!133:133-"?7[!4P"</f>
        <v>#VALUE!</v>
      </c>
      <c r="GD5" t="e">
        <f>GT_Custom!134:134-"?7[!4Q"</f>
        <v>#VALUE!</v>
      </c>
      <c r="GE5" t="e">
        <f>GT_Custom!135:135-"?7[!4R"</f>
        <v>#VALUE!</v>
      </c>
      <c r="GF5" t="e">
        <f>GT_Custom!136:136-"?7[!4S"</f>
        <v>#VALUE!</v>
      </c>
      <c r="GG5" t="e">
        <f>GT_Custom!137:137-"?7[!4T"</f>
        <v>#VALUE!</v>
      </c>
      <c r="GH5" t="e">
        <f>GT_Custom!138:138-"?7[!4U"</f>
        <v>#VALUE!</v>
      </c>
      <c r="GI5" t="e">
        <f>GT_Custom!139:139-"?7[!4V"</f>
        <v>#VALUE!</v>
      </c>
      <c r="GJ5" t="e">
        <f>GT_Custom!140:140-"?7[!4W"</f>
        <v>#VALUE!</v>
      </c>
      <c r="GK5" t="e">
        <f>GT_Custom!141:141-"?7[!4X"</f>
        <v>#VALUE!</v>
      </c>
      <c r="GL5" t="e">
        <f>GT_Custom!142:142-"?7[!4Y"</f>
        <v>#VALUE!</v>
      </c>
      <c r="GM5" t="e">
        <f>GT_Custom!143:143-"?7[!4Z"</f>
        <v>#VALUE!</v>
      </c>
      <c r="GN5" t="e">
        <f>GT_Custom!144:144-"?7[!4["</f>
        <v>#VALUE!</v>
      </c>
      <c r="GO5" t="e">
        <f>GT_Custom!145:145-"?7[!4\"</f>
        <v>#VALUE!</v>
      </c>
      <c r="GP5" t="e">
        <f>GT_Custom!146:146-"?7[!4]"</f>
        <v>#VALUE!</v>
      </c>
      <c r="GQ5" t="e">
        <f>GT_Custom!147:147-"?7[!4^"</f>
        <v>#VALUE!</v>
      </c>
      <c r="GR5" t="e">
        <f>GT_Custom!148:148-"?7[!4_"</f>
        <v>#VALUE!</v>
      </c>
      <c r="GS5" t="e">
        <f>GT_Custom!149:149-"?7[!4`"</f>
        <v>#VALUE!</v>
      </c>
      <c r="GT5" t="e">
        <f>GT_Custom!150:150-"?7[!4a"</f>
        <v>#VALUE!</v>
      </c>
      <c r="GU5" t="e">
        <f>GT_Custom!151:151-"?7[!4b"</f>
        <v>#VALUE!</v>
      </c>
      <c r="GV5" t="e">
        <f>GT_Custom!152:152-"?7[!4c"</f>
        <v>#VALUE!</v>
      </c>
      <c r="GW5" t="e">
        <f>GT_Custom!153:153-"?7[!4d"</f>
        <v>#VALUE!</v>
      </c>
      <c r="GX5" t="e">
        <f>GT_Custom!154:154-"?7[!4e"</f>
        <v>#VALUE!</v>
      </c>
      <c r="GY5" t="e">
        <f>GT_Custom!155:155-"?7[!4f"</f>
        <v>#VALUE!</v>
      </c>
      <c r="GZ5" t="e">
        <f>GT_Custom!156:156-"?7[!4g"</f>
        <v>#VALUE!</v>
      </c>
      <c r="HA5" t="e">
        <f>GT_Custom!157:157-"?7[!4h"</f>
        <v>#VALUE!</v>
      </c>
      <c r="HB5" t="e">
        <f>GT_Custom!158:158-"?7[!4i"</f>
        <v>#VALUE!</v>
      </c>
      <c r="HC5" t="e">
        <f>GT_Custom!159:159-"?7[!4j"</f>
        <v>#VALUE!</v>
      </c>
      <c r="HD5" t="e">
        <f>GT_Custom!160:160-"?7[!4k"</f>
        <v>#VALUE!</v>
      </c>
      <c r="HE5" t="e">
        <f>GT_Custom!161:161-"?7[!4l"</f>
        <v>#VALUE!</v>
      </c>
      <c r="HF5" t="e">
        <f>GT_Custom!162:162-"?7[!4m"</f>
        <v>#VALUE!</v>
      </c>
      <c r="HG5" t="e">
        <f>GT_Custom!163:163-"?7[!4n"</f>
        <v>#VALUE!</v>
      </c>
      <c r="HH5" t="e">
        <f>GT_Custom!164:164-"?7[!4o"</f>
        <v>#VALUE!</v>
      </c>
      <c r="HI5" t="e">
        <f>GT_Custom!165:165-"?7[!4p"</f>
        <v>#VALUE!</v>
      </c>
      <c r="HJ5" t="e">
        <f>GT_Custom!166:166-"?7[!4q"</f>
        <v>#VALUE!</v>
      </c>
      <c r="HK5" t="e">
        <f>GT_Custom!167:167-"?7[!4r"</f>
        <v>#VALUE!</v>
      </c>
      <c r="HL5" t="e">
        <f>GT_Custom!168:168-"?7[!4s"</f>
        <v>#VALUE!</v>
      </c>
      <c r="HM5" t="e">
        <f>GT_Custom!169:169-"?7[!4t"</f>
        <v>#VALUE!</v>
      </c>
      <c r="HN5" t="e">
        <f>GT_Custom!170:170-"?7[!4u"</f>
        <v>#VALUE!</v>
      </c>
      <c r="HO5" t="e">
        <f>GT_Custom!171:171-"?7[!4v"</f>
        <v>#VALUE!</v>
      </c>
      <c r="HP5" t="e">
        <f>GT_Custom!172:172-"?7[!4w"</f>
        <v>#VALUE!</v>
      </c>
      <c r="HQ5" t="e">
        <f>GT_Custom!173:173-"?7[!4x"</f>
        <v>#VALUE!</v>
      </c>
      <c r="HR5" t="e">
        <f>GT_Custom!174:174-"?7[!4y"</f>
        <v>#VALUE!</v>
      </c>
      <c r="HS5" t="e">
        <f>GT_Custom!175:175-"?7[!4z"</f>
        <v>#VALUE!</v>
      </c>
      <c r="HT5" t="e">
        <f>GT_Custom!176:176-"?7[!4{"</f>
        <v>#VALUE!</v>
      </c>
      <c r="HU5" t="e">
        <f>GT_Custom!177:177-"?7[!4|"</f>
        <v>#VALUE!</v>
      </c>
      <c r="HV5" t="e">
        <f>GT_Custom!178:178-"?7[!4}"</f>
        <v>#VALUE!</v>
      </c>
      <c r="HW5" t="e">
        <f>GT_Custom!179:179-"?7[!4~"</f>
        <v>#VALUE!</v>
      </c>
      <c r="HX5" t="e">
        <f>GT_Custom!180:180-"?7[!5#"</f>
        <v>#VALUE!</v>
      </c>
      <c r="HY5" t="e">
        <f>GT_Custom!181:181-"?7[!5$"</f>
        <v>#VALUE!</v>
      </c>
      <c r="HZ5" t="e">
        <f>GT_Custom!182:182-"?7[!5%"</f>
        <v>#VALUE!</v>
      </c>
      <c r="IA5" t="e">
        <f>GT_Custom!183:183-"?7[!5&amp;"</f>
        <v>#VALUE!</v>
      </c>
      <c r="IB5" t="e">
        <f>GT_Custom!184:184-"?7[!5'"</f>
        <v>#VALUE!</v>
      </c>
      <c r="IC5" t="e">
        <f>GT_Custom!185:185-"?7[!5("</f>
        <v>#VALUE!</v>
      </c>
      <c r="ID5" t="e">
        <f>GT_Custom!186:186-"?7[!5)"</f>
        <v>#VALUE!</v>
      </c>
      <c r="IE5" t="e">
        <f>GT_Custom!187:187-"?7[!5."</f>
        <v>#VALUE!</v>
      </c>
      <c r="IF5" t="e">
        <f>GT_Custom!188:188-"?7[!5/"</f>
        <v>#VALUE!</v>
      </c>
      <c r="IG5" t="e">
        <f>GT_Custom!189:189-"?7[!50"</f>
        <v>#VALUE!</v>
      </c>
      <c r="IH5" t="e">
        <f>GT_Custom!190:190-"?7[!51"</f>
        <v>#VALUE!</v>
      </c>
      <c r="II5" t="e">
        <f>GT_Custom!191:191-"?7[!52"</f>
        <v>#VALUE!</v>
      </c>
      <c r="IJ5" t="e">
        <f>GT_Custom!192:192-"?7[!53"</f>
        <v>#VALUE!</v>
      </c>
      <c r="IK5" t="e">
        <f>GT_Custom!193:193-"?7[!54"</f>
        <v>#VALUE!</v>
      </c>
      <c r="IL5" t="e">
        <f>GT_Custom!194:194-"?7[!55"</f>
        <v>#VALUE!</v>
      </c>
      <c r="IM5" t="e">
        <f>GT_Custom!195:195-"?7[!56"</f>
        <v>#VALUE!</v>
      </c>
      <c r="IN5" t="e">
        <f>GT_Custom!196:196-"?7[!57"</f>
        <v>#VALUE!</v>
      </c>
      <c r="IO5" t="e">
        <f>GT_Custom!197:197-"?7[!58"</f>
        <v>#VALUE!</v>
      </c>
      <c r="IP5" t="e">
        <f>GT_Custom!198:198-"?7[!59"</f>
        <v>#VALUE!</v>
      </c>
      <c r="IQ5" t="e">
        <f>GT_Custom!199:199-"?7[!5:"</f>
        <v>#VALUE!</v>
      </c>
      <c r="IR5" t="e">
        <f>GT_Custom!200:200-"?7[!5;"</f>
        <v>#VALUE!</v>
      </c>
      <c r="IS5" t="e">
        <f>GT_Custom!201:201-"?7[!5&lt;"</f>
        <v>#VALUE!</v>
      </c>
      <c r="IT5" t="e">
        <f>GT_Custom!202:202-"?7[!5="</f>
        <v>#VALUE!</v>
      </c>
      <c r="IU5" t="e">
        <f>GT_Custom!203:203-"?7[!5&gt;"</f>
        <v>#VALUE!</v>
      </c>
      <c r="IV5" t="e">
        <f>GT_Custom!204:204-"?7[!5?"</f>
        <v>#VALUE!</v>
      </c>
    </row>
    <row r="6" spans="1:256" x14ac:dyDescent="0.3">
      <c r="F6" t="e">
        <f>GT_Custom!205:205-"?7[!5@"</f>
        <v>#VALUE!</v>
      </c>
      <c r="G6" t="e">
        <f>GT_Custom!206:206-"?7[!5A"</f>
        <v>#VALUE!</v>
      </c>
      <c r="H6" t="e">
        <f>GT_Custom!207:207-"?7[!5B"</f>
        <v>#VALUE!</v>
      </c>
      <c r="I6" t="e">
        <f>GT_Custom!208:208-"?7[!5C"</f>
        <v>#VALUE!</v>
      </c>
      <c r="J6" t="e">
        <f>GT_Custom!A1+"?7[!5D"</f>
        <v>#VALUE!</v>
      </c>
      <c r="K6" t="e">
        <f>GT_Custom!B1+"?7[!5E"</f>
        <v>#VALUE!</v>
      </c>
      <c r="L6" t="e">
        <f>GT_Custom!A2+"?7[!5F"</f>
        <v>#VALUE!</v>
      </c>
      <c r="M6" t="e">
        <f>GT_Custom!B2+"?7[!5G"</f>
        <v>#VALUE!</v>
      </c>
      <c r="N6" t="e">
        <f>GT_Custom!A3+"?7[!5H"</f>
        <v>#VALUE!</v>
      </c>
      <c r="O6" t="e">
        <f>GT_Custom!B3+"?7[!5I"</f>
        <v>#VALUE!</v>
      </c>
      <c r="P6" t="e">
        <f>GT_Custom!A4+"?7[!5J"</f>
        <v>#VALUE!</v>
      </c>
      <c r="Q6" t="e">
        <f>GT_Custom!B4+"?7[!5K"</f>
        <v>#VALUE!</v>
      </c>
      <c r="R6" t="e">
        <f>GT_Custom!A5+"?7[!5L"</f>
        <v>#VALUE!</v>
      </c>
      <c r="S6" t="e">
        <f>GT_Custom!B5+"?7[!5M"</f>
        <v>#VALUE!</v>
      </c>
      <c r="T6" t="e">
        <f>GT_Custom!A6+"?7[!5N"</f>
        <v>#VALUE!</v>
      </c>
      <c r="U6" t="e">
        <f>GT_Custom!B6+"?7[!5O"</f>
        <v>#VALUE!</v>
      </c>
      <c r="V6" t="e">
        <f>GT_Custom!A7+"?7[!5P"</f>
        <v>#VALUE!</v>
      </c>
      <c r="W6" t="e">
        <f>GT_Custom!B7+"?7[!5Q"</f>
        <v>#VALUE!</v>
      </c>
      <c r="X6" t="e">
        <f>GT_Custom!A8+"?7[!5R"</f>
        <v>#VALUE!</v>
      </c>
      <c r="Y6" t="e">
        <f>GT_Custom!B8+"?7[!5S"</f>
        <v>#VALUE!</v>
      </c>
      <c r="Z6" t="e">
        <f>Sheet1!215:215-"?7[!5T"</f>
        <v>#VALUE!</v>
      </c>
      <c r="AA6" t="e">
        <f>Sheet1!216:216-"?7[!5U"</f>
        <v>#VALUE!</v>
      </c>
      <c r="AB6" t="e">
        <f>Sheet1!#REF!+"?7[!5V"</f>
        <v>#REF!</v>
      </c>
      <c r="AC6" t="e">
        <f>Sheet1!B18+"?7[!5W"</f>
        <v>#VALUE!</v>
      </c>
      <c r="AD6" t="e">
        <f>Sheet1!C18+"?7[!5X"</f>
        <v>#VALUE!</v>
      </c>
      <c r="AE6" t="e">
        <f>Sheet1!#REF!+"?7[!5Y"</f>
        <v>#REF!</v>
      </c>
      <c r="AF6" t="e">
        <f>Sheet1!#REF!+"?7[!5Z"</f>
        <v>#REF!</v>
      </c>
      <c r="AG6" t="e">
        <f>Sheet1!#REF!+"?7[!5["</f>
        <v>#REF!</v>
      </c>
      <c r="AH6" t="e">
        <f>Sheet1!#REF!+"?7[!5\"</f>
        <v>#REF!</v>
      </c>
      <c r="AI6" t="e">
        <f>Sheet1!#REF!+"?7[!5]"</f>
        <v>#REF!</v>
      </c>
      <c r="AJ6" t="e">
        <f>Sheet1!217:217-"?7[!5^"</f>
        <v>#VALUE!</v>
      </c>
      <c r="AK6" t="e">
        <f>Sheet1!#REF!+"?7[!5_"</f>
        <v>#REF!</v>
      </c>
      <c r="AL6" t="e">
        <f>Sheet1!#REF!+"?7[!5`"</f>
        <v>#REF!</v>
      </c>
      <c r="AM6" t="e">
        <f>Sheet1!#REF!+"?7[!5a"</f>
        <v>#REF!</v>
      </c>
      <c r="AN6" t="e">
        <f>Sheet1!#REF!+"?7[!5b"</f>
        <v>#REF!</v>
      </c>
      <c r="AO6" t="e">
        <f>Sheet1!#REF!+"?7[!5c"</f>
        <v>#REF!</v>
      </c>
      <c r="AP6" t="e">
        <f>Sheet1!#REF!+"?7[!5d"</f>
        <v>#REF!</v>
      </c>
      <c r="AQ6" t="e">
        <f>Sheet1!#REF!+"?7[!5e"</f>
        <v>#REF!</v>
      </c>
      <c r="AR6" t="e">
        <f>Sheet1!218:218-"?7[!5f"</f>
        <v>#VALUE!</v>
      </c>
      <c r="AS6" t="e">
        <f>Sheet1!219:219-"?7[!5g"</f>
        <v>#VALUE!</v>
      </c>
      <c r="AT6" t="e">
        <f>Sheet1!#REF!+"?7[!5h"</f>
        <v>#REF!</v>
      </c>
      <c r="AU6" t="e">
        <f>Sheet1!B19+"?7[!5i"</f>
        <v>#VALUE!</v>
      </c>
      <c r="AV6" t="e">
        <f>Sheet1!C19+"?7[!5j"</f>
        <v>#VALUE!</v>
      </c>
      <c r="AW6" t="e">
        <f>Sheet1!#REF!+"?7[!5k"</f>
        <v>#REF!</v>
      </c>
      <c r="AX6" t="e">
        <f>Sheet1!E19+"?7[!5l"</f>
        <v>#VALUE!</v>
      </c>
      <c r="AY6" t="e">
        <f>Sheet1!#REF!+"?7[!5m"</f>
        <v>#REF!</v>
      </c>
      <c r="AZ6" t="e">
        <f>Sheet1!#REF!+"?7[!5n"</f>
        <v>#REF!</v>
      </c>
      <c r="BA6" t="e">
        <f>Sheet1!#REF!+"?7[!5o"</f>
        <v>#REF!</v>
      </c>
      <c r="BB6" t="e">
        <f>Sheet1!#REF!+"?7[!5p"</f>
        <v>#REF!</v>
      </c>
      <c r="BC6" t="e">
        <f>Sheet1!#REF!+"?7[!5q"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GT_Custom</vt:lpstr>
      <vt:lpstr>Sheet2</vt:lpstr>
      <vt:lpstr>Sheet3</vt:lpstr>
    </vt:vector>
  </TitlesOfParts>
  <Manager/>
  <Company>Grant Thornton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Shaohan Cai</dc:creator>
  <cp:keywords/>
  <dc:description/>
  <cp:lastModifiedBy>Seán Needham</cp:lastModifiedBy>
  <cp:revision/>
  <dcterms:created xsi:type="dcterms:W3CDTF">2015-11-17T14:59:16Z</dcterms:created>
  <dcterms:modified xsi:type="dcterms:W3CDTF">2021-10-11T14:17:23Z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ServerID">
    <vt:lpwstr>93236d9a-84d6-431e-9f3a-830e5b9cf0de</vt:lpwstr>
  </property>
  <property fmtid="{D5CDD505-2E9C-101B-9397-08002B2CF9AE}" pid="3" name="Offisync_ProviderInitializationData">
    <vt:lpwstr>https://grantthornton.jiveon.com/</vt:lpwstr>
  </property>
  <property fmtid="{D5CDD505-2E9C-101B-9397-08002B2CF9AE}" pid="4" name="Offisync_UpdateToken">
    <vt:lpwstr>7</vt:lpwstr>
  </property>
  <property fmtid="{D5CDD505-2E9C-101B-9397-08002B2CF9AE}" pid="5" name="Jive_PrevVersionNumber">
    <vt:lpwstr>6</vt:lpwstr>
  </property>
  <property fmtid="{D5CDD505-2E9C-101B-9397-08002B2CF9AE}" pid="6" name="Jive_LatestUserAccountName">
    <vt:lpwstr>Shaohan.Cai@uk.gt.com</vt:lpwstr>
  </property>
  <property fmtid="{D5CDD505-2E9C-101B-9397-08002B2CF9AE}" pid="7" name="Jive_LatestFileFullName">
    <vt:lpwstr>16612e257fbb12455f55a1aa081a003b</vt:lpwstr>
  </property>
  <property fmtid="{D5CDD505-2E9C-101B-9397-08002B2CF9AE}" pid="8" name="Jive_ModifiedButNotPublished">
    <vt:lpwstr>True</vt:lpwstr>
  </property>
  <property fmtid="{D5CDD505-2E9C-101B-9397-08002B2CF9AE}" pid="9" name="Offisync_UniqueId">
    <vt:lpwstr>18815</vt:lpwstr>
  </property>
  <property fmtid="{D5CDD505-2E9C-101B-9397-08002B2CF9AE}" pid="10" name="Jive_VersionGuid_v2.5">
    <vt:lpwstr>7802fd6d545643ae9a07a6bb6b4cd02b</vt:lpwstr>
  </property>
</Properties>
</file>